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isexchangelimited.sharepoint.com/sites/aqse/Shared Documents/AQSE Business Development/2021 Market Statistics/summaries/2022/Primary/"/>
    </mc:Choice>
  </mc:AlternateContent>
  <xr:revisionPtr revIDLastSave="198" documentId="8_{09D42D60-2CF5-4515-B12D-ED31464DB379}" xr6:coauthVersionLast="47" xr6:coauthVersionMax="47" xr10:uidLastSave="{64A84463-E53B-4DF9-8FD7-E96A4F89A026}"/>
  <bookViews>
    <workbookView xWindow="-120" yWindow="-120" windowWidth="38640" windowHeight="21240" xr2:uid="{5601A3F1-1B1D-4DB0-A1C3-4576FECF35CE}"/>
  </bookViews>
  <sheets>
    <sheet name="Trading Data" sheetId="1" r:id="rId1"/>
    <sheet name="New Admissons" sheetId="2" r:id="rId2"/>
    <sheet name="Further Issues" sheetId="3" r:id="rId3"/>
  </sheets>
  <definedNames>
    <definedName name="_xlnm._FilterDatabase" localSheetId="0" hidden="1">'Trading Data'!$A$4:$L$4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3" l="1"/>
  <c r="G16" i="3"/>
  <c r="F16" i="3"/>
  <c r="C16" i="3"/>
  <c r="B16" i="3"/>
  <c r="K16" i="3"/>
  <c r="D42" i="3"/>
  <c r="D39" i="3"/>
  <c r="C37" i="3"/>
  <c r="D37" i="3" s="1"/>
  <c r="D36" i="3"/>
  <c r="C36" i="3"/>
  <c r="D16" i="3"/>
  <c r="F16" i="2"/>
  <c r="M16" i="2"/>
  <c r="C16" i="2"/>
  <c r="B16" i="2"/>
</calcChain>
</file>

<file path=xl/sharedStrings.xml><?xml version="1.0" encoding="utf-8"?>
<sst xmlns="http://schemas.openxmlformats.org/spreadsheetml/2006/main" count="1049" uniqueCount="485">
  <si>
    <t>Isin</t>
  </si>
  <si>
    <t>Currency</t>
  </si>
  <si>
    <t>Sector</t>
  </si>
  <si>
    <t>Market Cap</t>
  </si>
  <si>
    <t>Corporate Advisor</t>
  </si>
  <si>
    <t>Trades</t>
  </si>
  <si>
    <t>Value (GBP)</t>
  </si>
  <si>
    <t>Volume</t>
  </si>
  <si>
    <t>Market Makers</t>
  </si>
  <si>
    <t>Apex/Access</t>
  </si>
  <si>
    <t>Vulcan Industries plc</t>
  </si>
  <si>
    <t>VULC</t>
  </si>
  <si>
    <t>GB00BKMDX634</t>
  </si>
  <si>
    <t>GBX</t>
  </si>
  <si>
    <t>First Sentinel Corporate Finance</t>
  </si>
  <si>
    <t>Peel Hunt LLP, Shore Capital, Winterflood Securities Ltd</t>
  </si>
  <si>
    <t>Access</t>
  </si>
  <si>
    <t>Gowin New Energy Group Limited 2% Preference Shares</t>
  </si>
  <si>
    <t>GWPT</t>
  </si>
  <si>
    <t>KYG412151154</t>
  </si>
  <si>
    <t>Novum Securities</t>
  </si>
  <si>
    <t>Peel Hunt LLP</t>
  </si>
  <si>
    <t>Rural Broadband Solutions plc</t>
  </si>
  <si>
    <t>RBBS</t>
  </si>
  <si>
    <t>GB00B16GQJ90</t>
  </si>
  <si>
    <t>Alfred Henry Corporate Finance Ltd.</t>
  </si>
  <si>
    <t>Canaccord Genuity Limited, Peel Hunt LLP, Shore Capital, Stifel Nicolaus Europe Limited, Winterflood Securities Ltd</t>
  </si>
  <si>
    <t>Apex</t>
  </si>
  <si>
    <t>IamFire Plc</t>
  </si>
  <si>
    <t>FIRE</t>
  </si>
  <si>
    <t>GB00BKTRF404</t>
  </si>
  <si>
    <t>Peterhouse Capital Ltd</t>
  </si>
  <si>
    <t>Marex Financial, Peel Hunt LLP, Shore Capital, Stifel Nicolaus Europe Limited, Winterflood Securities Ltd</t>
  </si>
  <si>
    <t>Eight Capital Partners Plc</t>
  </si>
  <si>
    <t>ECP</t>
  </si>
  <si>
    <t>GB00BYT56612</t>
  </si>
  <si>
    <t>Cairn Financial Advisers LLP.</t>
  </si>
  <si>
    <t>Quetzal Capital Plc</t>
  </si>
  <si>
    <t>QTZ</t>
  </si>
  <si>
    <t>GB00BMVSDN09</t>
  </si>
  <si>
    <t>Wheelsure Holdings plc</t>
  </si>
  <si>
    <t>WHLP</t>
  </si>
  <si>
    <t>GB00BM950Z45</t>
  </si>
  <si>
    <t>Peel Hunt LLP, Winterflood Securities Ltd</t>
  </si>
  <si>
    <t>Love Hemp Group PLC</t>
  </si>
  <si>
    <t>LIFE</t>
  </si>
  <si>
    <t>GB00BMDY1P48</t>
  </si>
  <si>
    <t>Valereum Plc</t>
  </si>
  <si>
    <t>VLRM</t>
  </si>
  <si>
    <t>GI000A2P2W41</t>
  </si>
  <si>
    <t>Canaccord Genuity Limited, Marex Financial, N+1 Singer, Peel Hunt LLP, Shore Capital, Stifel Nicolaus Europe Limited, Winterflood Securities Ltd</t>
  </si>
  <si>
    <t>Gunsynd Plc</t>
  </si>
  <si>
    <t>GUN</t>
  </si>
  <si>
    <t>GB00BMD6PM55</t>
  </si>
  <si>
    <t>Wishbone Gold Plc</t>
  </si>
  <si>
    <t>WSBN</t>
  </si>
  <si>
    <t>GI000A2PX455</t>
  </si>
  <si>
    <t>Beaumont Cornish Ltd.</t>
  </si>
  <si>
    <t>EPE Special Opportunities Ltd</t>
  </si>
  <si>
    <t>EO.P</t>
  </si>
  <si>
    <t>BMG3163K1053</t>
  </si>
  <si>
    <t>Numis Securities Ltd.</t>
  </si>
  <si>
    <t>Canaccord Genuity Limited, Peel Hunt LLP, Shore Capital, Winterflood Securities Ltd</t>
  </si>
  <si>
    <t>Incanthera plc</t>
  </si>
  <si>
    <t>INC</t>
  </si>
  <si>
    <t>GB00BGL7YW15</t>
  </si>
  <si>
    <t>Canaccord Genuity Limited, Liberum, Peel Hunt LLP, Shore Capital, Stifel Nicolaus Europe Limited, Winterflood Securities Ltd</t>
  </si>
  <si>
    <t>SulNOx Group Plc</t>
  </si>
  <si>
    <t>SNOX</t>
  </si>
  <si>
    <t>GB00BJVQQP66</t>
  </si>
  <si>
    <t>Allenby Capital Limited.</t>
  </si>
  <si>
    <t>N+1 Singer, Peel Hunt LLP, Shore Capital, Stifel Nicolaus Europe Limited, Winterflood Securities Ltd</t>
  </si>
  <si>
    <t>Ace Liberty &amp; Stone plc</t>
  </si>
  <si>
    <t>ALSP</t>
  </si>
  <si>
    <t>GB00BF01VL55</t>
  </si>
  <si>
    <t>Shepherd Neame Ltd</t>
  </si>
  <si>
    <t>SHEP</t>
  </si>
  <si>
    <t>GB00BMQX2R72</t>
  </si>
  <si>
    <t>Canaccord Genuity Limited, Liberum, N+1 Singer, Panmure Gordon &amp; Co, Peel Hunt LLP, Shore Capital, Stifel Nicolaus Europe Limited, Winterflood Securities Ltd</t>
  </si>
  <si>
    <t>Evrima Plc</t>
  </si>
  <si>
    <t>EVA</t>
  </si>
  <si>
    <t>GB00BMDFKP05</t>
  </si>
  <si>
    <t>Keith Bayley Rogers &amp; Co. Ltd.</t>
  </si>
  <si>
    <t>Peel Hunt LLP, Stifel Nicolaus Europe Limited, Winterflood Securities Ltd</t>
  </si>
  <si>
    <t>Greencare Capital plc</t>
  </si>
  <si>
    <t>GRE</t>
  </si>
  <si>
    <t>GB00BJBYK814</t>
  </si>
  <si>
    <t>Financial Services</t>
  </si>
  <si>
    <t>Capital for Colleagues plc</t>
  </si>
  <si>
    <t>CFCP</t>
  </si>
  <si>
    <t>GB00BGCZ2V99</t>
  </si>
  <si>
    <t>Good Energy Group Plc</t>
  </si>
  <si>
    <t>GOOD</t>
  </si>
  <si>
    <t>GB0033600353</t>
  </si>
  <si>
    <t>Canaccord Genuity Limited, Liberum, Peel Hunt LLP, Shore Capital, Winterflood Securities Ltd</t>
  </si>
  <si>
    <t>Walls &amp; Futures REIT plc</t>
  </si>
  <si>
    <t>WAFR</t>
  </si>
  <si>
    <t>GB00BD04QG09</t>
  </si>
  <si>
    <t>Startup Giants Plc</t>
  </si>
  <si>
    <t>SUG</t>
  </si>
  <si>
    <t>GB00BYP94G30</t>
  </si>
  <si>
    <t>Forbes Ventures</t>
  </si>
  <si>
    <t>FOR</t>
  </si>
  <si>
    <t>KYG361891016</t>
  </si>
  <si>
    <t>Asia Wealth Group Holdings Ltd</t>
  </si>
  <si>
    <t>AWLP</t>
  </si>
  <si>
    <t>VGG0540E1097</t>
  </si>
  <si>
    <t>Globe Capital Limited</t>
  </si>
  <si>
    <t>GCAP</t>
  </si>
  <si>
    <t>KYG394391158</t>
  </si>
  <si>
    <t>Peel Hunt LLP, Shore Capital</t>
  </si>
  <si>
    <t>Inqo Investments Limited</t>
  </si>
  <si>
    <t>INQO</t>
  </si>
  <si>
    <t>ZAU000014391</t>
  </si>
  <si>
    <t>Travel &amp; Leisure</t>
  </si>
  <si>
    <t>Hobart Capital Markets LLP</t>
  </si>
  <si>
    <t>Oscillate plc</t>
  </si>
  <si>
    <t>MUSH</t>
  </si>
  <si>
    <t>GB00BJN5JS53</t>
  </si>
  <si>
    <t>Arbuthnot Banking Group PLC Non-Voting Shares</t>
  </si>
  <si>
    <t>ARBN</t>
  </si>
  <si>
    <t>GB00BJRHYM66</t>
  </si>
  <si>
    <t>Grant Thornton UK LLP.</t>
  </si>
  <si>
    <t>Eastinco Mining and Exploration Plc</t>
  </si>
  <si>
    <t>EM.P</t>
  </si>
  <si>
    <t>GB00BKS7ZV87</t>
  </si>
  <si>
    <t>Canaccord Genuity Limited, Liberum, Marex Financial, Peel Hunt LLP, Shore Capital, Winterflood Securities Ltd</t>
  </si>
  <si>
    <t>TechFinancials Inc.</t>
  </si>
  <si>
    <t>TECH</t>
  </si>
  <si>
    <t>VGG870911077</t>
  </si>
  <si>
    <t>Apollon Formularies plc</t>
  </si>
  <si>
    <t>APOL</t>
  </si>
  <si>
    <t>IM00BJ0LRD77</t>
  </si>
  <si>
    <t>Canaccord Genuity Limited, N+1 Singer, Peel Hunt LLP, Shore Capital, Stifel Nicolaus Europe Limited, Winterflood Securities Ltd</t>
  </si>
  <si>
    <t>Cadence Minerals Plc</t>
  </si>
  <si>
    <t>KDNC</t>
  </si>
  <si>
    <t>GB00BJP0B151</t>
  </si>
  <si>
    <t>W H Ireland Ltd.</t>
  </si>
  <si>
    <t>Tectonic Gold Plc</t>
  </si>
  <si>
    <t>TTAU</t>
  </si>
  <si>
    <t>GB00B9276C59</t>
  </si>
  <si>
    <t>VSA Capital Ltd</t>
  </si>
  <si>
    <t>N+1 Singer, Peel Hunt LLP, Shore Capital, Winterflood Securities Ltd</t>
  </si>
  <si>
    <t>Altona Rare Earths Plc</t>
  </si>
  <si>
    <t>ANR</t>
  </si>
  <si>
    <t>GB00BFZNKV91</t>
  </si>
  <si>
    <t>Marex Financial, Peel Hunt LLP, Shore Capital, Winterflood Securities Ltd</t>
  </si>
  <si>
    <t>Ananda Developments Plc</t>
  </si>
  <si>
    <t>ANA</t>
  </si>
  <si>
    <t>GB00BDQPXQ60</t>
  </si>
  <si>
    <t>TruSpine Technologies Plc</t>
  </si>
  <si>
    <t>TSP</t>
  </si>
  <si>
    <t>GB00BMZCKL55</t>
  </si>
  <si>
    <t>British Honey Company plc</t>
  </si>
  <si>
    <t>BHC</t>
  </si>
  <si>
    <t>GB00BL4Q0333</t>
  </si>
  <si>
    <t>finnCap Ltd.</t>
  </si>
  <si>
    <t>Coinsilium Group Limited</t>
  </si>
  <si>
    <t>COIN</t>
  </si>
  <si>
    <t>VGG225641015</t>
  </si>
  <si>
    <t>Canaccord Genuity Limited, N+1 Singer, Peel Hunt LLP, Shore Capital, Winterflood Securities Ltd</t>
  </si>
  <si>
    <t>KR1 Plc</t>
  </si>
  <si>
    <t>KR1</t>
  </si>
  <si>
    <t>IM00BYYPQX37</t>
  </si>
  <si>
    <t>Canaccord Genuity Limited, Liberum, N+1 Singer, Peel Hunt LLP, Shore Capital, Stifel Nicolaus Europe Limited, Winterflood Securities Ltd</t>
  </si>
  <si>
    <t>Clean Invest Africa Plc</t>
  </si>
  <si>
    <t>CIA</t>
  </si>
  <si>
    <t>GB00BF52QX07</t>
  </si>
  <si>
    <t>Gowin New Energy Group Limited</t>
  </si>
  <si>
    <t>GWIN</t>
  </si>
  <si>
    <t>KYG412152061</t>
  </si>
  <si>
    <t>MiLOC Group Ltd</t>
  </si>
  <si>
    <t>ML.P</t>
  </si>
  <si>
    <t>KYG613521031</t>
  </si>
  <si>
    <t>Pharmaceuticals &amp; Biotechnology</t>
  </si>
  <si>
    <t>EPE Special Opportunities Ltd 7.5% ULN due 2023</t>
  </si>
  <si>
    <t>EL.P</t>
  </si>
  <si>
    <t>GB00BF0XD821</t>
  </si>
  <si>
    <t>Black Sea Property Plc</t>
  </si>
  <si>
    <t>BSP</t>
  </si>
  <si>
    <t>IM00BYQLTS50</t>
  </si>
  <si>
    <t>EUR</t>
  </si>
  <si>
    <t>Real Estate Investment &amp; Services</t>
  </si>
  <si>
    <t>DXS International plc</t>
  </si>
  <si>
    <t>DXSP</t>
  </si>
  <si>
    <t>GB00B2Q6HZ92</t>
  </si>
  <si>
    <t>Software &amp; Computer Services</t>
  </si>
  <si>
    <t>City &amp; Merchant Ltd.</t>
  </si>
  <si>
    <t>Early Equity plc</t>
  </si>
  <si>
    <t>EEQP</t>
  </si>
  <si>
    <t>GB00B28PL749</t>
  </si>
  <si>
    <t>Hot Rocks Investments plc</t>
  </si>
  <si>
    <t>HRIP</t>
  </si>
  <si>
    <t>GB00B1WV3198</t>
  </si>
  <si>
    <t>Western Selection P.L.C.</t>
  </si>
  <si>
    <t>WESP</t>
  </si>
  <si>
    <t>GB00B0B9G855</t>
  </si>
  <si>
    <t>BWA Group plc</t>
  </si>
  <si>
    <t>BWAP</t>
  </si>
  <si>
    <t>GB0033877555</t>
  </si>
  <si>
    <t>St Mark Homes PLC</t>
  </si>
  <si>
    <t>SMAP</t>
  </si>
  <si>
    <t>GB0033501445</t>
  </si>
  <si>
    <t>Construction &amp; Materials</t>
  </si>
  <si>
    <t>National Milk Records plc</t>
  </si>
  <si>
    <t>NMRP</t>
  </si>
  <si>
    <t>GB00B5TWCQ18</t>
  </si>
  <si>
    <t>Support Services</t>
  </si>
  <si>
    <t>Canaccord Genuity Limited</t>
  </si>
  <si>
    <t>Chapel Down Group plc</t>
  </si>
  <si>
    <t>CDGP</t>
  </si>
  <si>
    <t>GB0032706284</t>
  </si>
  <si>
    <t>Canaccord Genuity Limited, N+1 Singer, Panmure Gordon &amp; Co, Peel Hunt LLP, Shore Capital, Stifel Nicolaus Europe Limited, Winterflood Securities Ltd</t>
  </si>
  <si>
    <t>Daniel Thwaites PLC</t>
  </si>
  <si>
    <t>THW</t>
  </si>
  <si>
    <t>GB0008910779</t>
  </si>
  <si>
    <t>Beverages</t>
  </si>
  <si>
    <t>Gledhow Investments plc</t>
  </si>
  <si>
    <t>GDH</t>
  </si>
  <si>
    <t>GB0008842717</t>
  </si>
  <si>
    <t>Peel Hunt LLP, Shore Capital, Stifel Nicolaus Europe Limited, Winterflood Securities Ltd</t>
  </si>
  <si>
    <t>Arbuthnot Banking Group PLC</t>
  </si>
  <si>
    <t>ARBB</t>
  </si>
  <si>
    <t>GB0007922338</t>
  </si>
  <si>
    <t>Secured Property Developments plc</t>
  </si>
  <si>
    <t>SPD</t>
  </si>
  <si>
    <t>GB0007921363</t>
  </si>
  <si>
    <t>Field Systems Designs Holdings plc</t>
  </si>
  <si>
    <t>FSD</t>
  </si>
  <si>
    <t>GB0004510409</t>
  </si>
  <si>
    <t>Hydro Hotel Eastbourne plc</t>
  </si>
  <si>
    <t>HYDP</t>
  </si>
  <si>
    <t>GB0004495403</t>
  </si>
  <si>
    <t>Newbury Racecourse plc</t>
  </si>
  <si>
    <t>NYR</t>
  </si>
  <si>
    <t>GB0002910429</t>
  </si>
  <si>
    <t>Adnams plc</t>
  </si>
  <si>
    <t>ADB</t>
  </si>
  <si>
    <t>GB0000075845</t>
  </si>
  <si>
    <t>S-Ventures Plc</t>
  </si>
  <si>
    <t>SVEN</t>
  </si>
  <si>
    <t>GB00BN29LY68</t>
  </si>
  <si>
    <t>Oberon Investments Group Plc</t>
  </si>
  <si>
    <t>OBE</t>
  </si>
  <si>
    <t>GB00BDZRYX75</t>
  </si>
  <si>
    <t>Rogue Baron Plc</t>
  </si>
  <si>
    <t>SHNJ</t>
  </si>
  <si>
    <t>GB00BKPJXC41</t>
  </si>
  <si>
    <t>Samarkand Group plc</t>
  </si>
  <si>
    <t>SMK</t>
  </si>
  <si>
    <t>GB00BLH1QT30</t>
  </si>
  <si>
    <t>NFT Investments PLC</t>
  </si>
  <si>
    <t>NFT</t>
  </si>
  <si>
    <t>GB00BMW34204</t>
  </si>
  <si>
    <t>Canaccord Genuity Limited, Marex Financial, Peel Hunt LLP, Shore Capital, Stifel Nicolaus Europe Limited, Winterflood Securities Ltd</t>
  </si>
  <si>
    <t>Semper Fortis Esports PLC</t>
  </si>
  <si>
    <t>SEMP</t>
  </si>
  <si>
    <t>GB00BLF80W74</t>
  </si>
  <si>
    <t>Hybridan LLP</t>
  </si>
  <si>
    <t>AQRU PLC</t>
  </si>
  <si>
    <t>AQRU</t>
  </si>
  <si>
    <t>GB00BN6JHS87</t>
  </si>
  <si>
    <t>Canaccord Genuity Limited, Marex Financial, Peel Hunt LLP, Shore Capital, Winterflood Securities Ltd</t>
  </si>
  <si>
    <t>Watchstone Group PLC</t>
  </si>
  <si>
    <t>WTG</t>
  </si>
  <si>
    <t>GB00BYNBFN51</t>
  </si>
  <si>
    <t>Panmure Gordon &amp; Co, Peel Hunt LLP, Shore Capital, Winterflood Securities Ltd</t>
  </si>
  <si>
    <t>Pharma C Investments Plc</t>
  </si>
  <si>
    <t>PCIL</t>
  </si>
  <si>
    <t>GB00BJDPYD55</t>
  </si>
  <si>
    <t>Pioneer Media Holdings Inc</t>
  </si>
  <si>
    <t>PNER</t>
  </si>
  <si>
    <t>CA7237472005</t>
  </si>
  <si>
    <t>TECC Capital Plc</t>
  </si>
  <si>
    <t>TEC</t>
  </si>
  <si>
    <t>GB00BNDMJS47</t>
  </si>
  <si>
    <t>Clarify Pharma PLC</t>
  </si>
  <si>
    <t>PSYC</t>
  </si>
  <si>
    <t>GB00BMCD8M81</t>
  </si>
  <si>
    <t>Igraine plc</t>
  </si>
  <si>
    <t>KING</t>
  </si>
  <si>
    <t>GB00BM9CKV18</t>
  </si>
  <si>
    <t>Voyager Life plc</t>
  </si>
  <si>
    <t>VOY</t>
  </si>
  <si>
    <t>GB00BLD3FF28</t>
  </si>
  <si>
    <t>Helium Ventures PLC</t>
  </si>
  <si>
    <t>HEV</t>
  </si>
  <si>
    <t>GB00BLR8T846</t>
  </si>
  <si>
    <t>VVV Resources Limited</t>
  </si>
  <si>
    <t>VVV</t>
  </si>
  <si>
    <t>VGG9470B1004</t>
  </si>
  <si>
    <t>Yooma Wellness Inc</t>
  </si>
  <si>
    <t>YOOM</t>
  </si>
  <si>
    <t>CA98615V1022</t>
  </si>
  <si>
    <t>VSA Capital Group plc</t>
  </si>
  <si>
    <t>VSA</t>
  </si>
  <si>
    <t>GB00BMXR4K91</t>
  </si>
  <si>
    <t>Quantum Exponential Group plc</t>
  </si>
  <si>
    <t>QBIT</t>
  </si>
  <si>
    <t>GB00BLR8M858</t>
  </si>
  <si>
    <t>Kasei Holdings Plc</t>
  </si>
  <si>
    <t>KASH</t>
  </si>
  <si>
    <t>GB00BN950D98</t>
  </si>
  <si>
    <t>Nonequity Investment Instruments</t>
  </si>
  <si>
    <t>Silverwood Brands PLC</t>
  </si>
  <si>
    <t>SLWD</t>
  </si>
  <si>
    <t>GB00BNRRGD95</t>
  </si>
  <si>
    <t>Equity Investment Instruments</t>
  </si>
  <si>
    <t>Hydrogen Future Industries PLC</t>
  </si>
  <si>
    <t>HFI</t>
  </si>
  <si>
    <t>GB00BMCG7201</t>
  </si>
  <si>
    <t>RentGuarantor Holdings PLC</t>
  </si>
  <si>
    <t>RGG</t>
  </si>
  <si>
    <t>GB00BMCM8706</t>
  </si>
  <si>
    <t>All Things Considered Group Plc</t>
  </si>
  <si>
    <t>ATC</t>
  </si>
  <si>
    <t>GB00BM9CMX71</t>
  </si>
  <si>
    <t>Media</t>
  </si>
  <si>
    <t>Canaccord Genuity Limited, Peel Hunt LLP, Winterflood Securities Ltd</t>
  </si>
  <si>
    <t>ChallengerX plc</t>
  </si>
  <si>
    <t>CXS</t>
  </si>
  <si>
    <t>GB00BMD0WG01</t>
  </si>
  <si>
    <t>Hydrogen Utopia International PLC</t>
  </si>
  <si>
    <t>HUI</t>
  </si>
  <si>
    <t>GB00BMFR8J48</t>
  </si>
  <si>
    <t>Goodbody Health Inc.</t>
  </si>
  <si>
    <t>GDBY</t>
  </si>
  <si>
    <t>CA3821591011</t>
  </si>
  <si>
    <t>SuperSeed Capital Limited</t>
  </si>
  <si>
    <t>WWW</t>
  </si>
  <si>
    <t>GG00BL594H32</t>
  </si>
  <si>
    <t>Invinity Energy Systems plc</t>
  </si>
  <si>
    <t>IES</t>
  </si>
  <si>
    <t>JE00BLR94N79</t>
  </si>
  <si>
    <t>Alternative Energy</t>
  </si>
  <si>
    <t>Invinity Energy Systems plc Long-Term Warrants</t>
  </si>
  <si>
    <t>IESL</t>
  </si>
  <si>
    <t>JE00BN33L924</t>
  </si>
  <si>
    <t>Canaccord Genuity Limited, N+1 Singer, Winterflood Securities Ltd</t>
  </si>
  <si>
    <t>Invinity Energy Systems plc Short-Term Warrants</t>
  </si>
  <si>
    <t>IESS</t>
  </si>
  <si>
    <t>JE00BN33L817</t>
  </si>
  <si>
    <t>Majestic Corporation Plc</t>
  </si>
  <si>
    <t>MCJ</t>
  </si>
  <si>
    <t>GB00BN70W297</t>
  </si>
  <si>
    <t>Guild Financial Advsiory Limited</t>
  </si>
  <si>
    <t>Aquis Exchange PLC</t>
  </si>
  <si>
    <t>AQX</t>
  </si>
  <si>
    <t>GB00BD5JNK30</t>
  </si>
  <si>
    <t>Canaccord Genuity Limited, Liberum, N+1 Singer, Panmure Gordon &amp; Co, Peel Hunt LLP, Shore Capital, Winterflood Securities Ltd</t>
  </si>
  <si>
    <t>ProBiotix Health Plc</t>
  </si>
  <si>
    <t>PBX</t>
  </si>
  <si>
    <t>GB00BLNBFR86</t>
  </si>
  <si>
    <t>Asimilar Group Plc</t>
  </si>
  <si>
    <t>ASLR</t>
  </si>
  <si>
    <t>GB00BFX2VL54</t>
  </si>
  <si>
    <t>Oberon Capital</t>
  </si>
  <si>
    <t>Peel Hunt LLP, Shore Capital, Stifel Nicolaus Europe Limited</t>
  </si>
  <si>
    <t>Lift Global Ventures Plc</t>
  </si>
  <si>
    <t>LFT</t>
  </si>
  <si>
    <t>GB00BNG59574</t>
  </si>
  <si>
    <t>Optiva Securities Limited</t>
  </si>
  <si>
    <t>Lekoil Limited</t>
  </si>
  <si>
    <t>LEK</t>
  </si>
  <si>
    <t>KYG5462G1073</t>
  </si>
  <si>
    <t>Oil &amp; Gas Producers</t>
  </si>
  <si>
    <t>Psych Capital Plc</t>
  </si>
  <si>
    <t>PSY</t>
  </si>
  <si>
    <t>GB00BL6CJQ54</t>
  </si>
  <si>
    <t>VISUM Technologies Plc</t>
  </si>
  <si>
    <t>VIS</t>
  </si>
  <si>
    <t>GB00BN0ZLR96</t>
  </si>
  <si>
    <t>Technology Hardware &amp; Equipment</t>
  </si>
  <si>
    <t>Marula Mining PLC</t>
  </si>
  <si>
    <t>MARU</t>
  </si>
  <si>
    <t>GB00BNBS4S95</t>
  </si>
  <si>
    <t>Mining</t>
  </si>
  <si>
    <t>Macaulay Capital PLC</t>
  </si>
  <si>
    <t>MCAP</t>
  </si>
  <si>
    <t>GB00BNKBMF25</t>
  </si>
  <si>
    <t>Panmure Gordon &amp; Co, Peel Hunt LLP, Shore Capital, Stifel Nicolaus Europe Limited, Winterflood Securities Ltd</t>
  </si>
  <si>
    <t>Equipmake Holdings PLC</t>
  </si>
  <si>
    <t>EQIP</t>
  </si>
  <si>
    <t>GB00BMBVXB73</t>
  </si>
  <si>
    <t>Panmure Gordon (UK) Limited</t>
  </si>
  <si>
    <t>Electricity</t>
  </si>
  <si>
    <t>Health Care Equipment &amp; Services</t>
  </si>
  <si>
    <t>Household Goods &amp; Home Construction</t>
  </si>
  <si>
    <t>Industrial Metals &amp; Mining</t>
  </si>
  <si>
    <t>General Retailers</t>
  </si>
  <si>
    <t>Fixed Line Telecommunications</t>
  </si>
  <si>
    <t>Personal Goods</t>
  </si>
  <si>
    <t>Leisure Goods</t>
  </si>
  <si>
    <t>Chemicals</t>
  </si>
  <si>
    <t>Industrial Engineering</t>
  </si>
  <si>
    <t>Real Estate Investment Trusts</t>
  </si>
  <si>
    <t xml:space="preserve">Ticker </t>
  </si>
  <si>
    <t>Security Name</t>
  </si>
  <si>
    <t>Number of New Issues</t>
  </si>
  <si>
    <t>Money Raised</t>
  </si>
  <si>
    <t>Month</t>
  </si>
  <si>
    <t>Total</t>
  </si>
  <si>
    <t xml:space="preserve">Market Segment </t>
  </si>
  <si>
    <t>by Type</t>
  </si>
  <si>
    <t>£m</t>
  </si>
  <si>
    <t>ACCESS</t>
  </si>
  <si>
    <t>APEX</t>
  </si>
  <si>
    <t>IPOs</t>
  </si>
  <si>
    <t>Dual List</t>
  </si>
  <si>
    <t>Transfers</t>
  </si>
  <si>
    <t>Re- admissions</t>
  </si>
  <si>
    <t xml:space="preserve">JANUARY  </t>
  </si>
  <si>
    <t>-</t>
  </si>
  <si>
    <t>FEBRUARY</t>
  </si>
  <si>
    <t>MARCH</t>
  </si>
  <si>
    <t>APRIL</t>
  </si>
  <si>
    <t>MAY</t>
  </si>
  <si>
    <t>1</t>
  </si>
  <si>
    <t>JUNE</t>
  </si>
  <si>
    <t>YTD Total</t>
  </si>
  <si>
    <t>Admission Date</t>
  </si>
  <si>
    <t>Issuer Name</t>
  </si>
  <si>
    <t>TIDM</t>
  </si>
  <si>
    <t>Instrument Name</t>
  </si>
  <si>
    <t>Issue Type</t>
  </si>
  <si>
    <t>Corporate Adviser</t>
  </si>
  <si>
    <t>Market Cap at admission (£m)</t>
  </si>
  <si>
    <t xml:space="preserve">Money raised </t>
  </si>
  <si>
    <t xml:space="preserve">Hydrogen Utopia International PLC </t>
  </si>
  <si>
    <t>Ordinary Shares</t>
  </si>
  <si>
    <t>IPO</t>
  </si>
  <si>
    <t>Alternative Enegry</t>
  </si>
  <si>
    <t>Alfred Henry</t>
  </si>
  <si>
    <t>Superseed Capital Ltd</t>
  </si>
  <si>
    <t>VSA Capial Ltd</t>
  </si>
  <si>
    <t>Industrial Metals and Mining</t>
  </si>
  <si>
    <t>Guild Financial Ltd</t>
  </si>
  <si>
    <t>ProBiotix Health PLC</t>
  </si>
  <si>
    <t xml:space="preserve">Peterhouse Capital </t>
  </si>
  <si>
    <t>LIFT Global Ventures Plc</t>
  </si>
  <si>
    <t>Transfer</t>
  </si>
  <si>
    <t>First Sentinel</t>
  </si>
  <si>
    <t>Psych Capital</t>
  </si>
  <si>
    <t>Visum Technologies</t>
  </si>
  <si>
    <t>JULY</t>
  </si>
  <si>
    <t>Panmure Gordon</t>
  </si>
  <si>
    <t xml:space="preserve">Macaulay Capital </t>
  </si>
  <si>
    <t>Cairn Financial</t>
  </si>
  <si>
    <t>New Admissions - July 2022</t>
  </si>
  <si>
    <t>Number of Further Issues</t>
  </si>
  <si>
    <t>Money Raised (£)</t>
  </si>
  <si>
    <t>Further Issues</t>
  </si>
  <si>
    <t>Placing for Cash</t>
  </si>
  <si>
    <t>Subscription</t>
  </si>
  <si>
    <t>Exercise of Options / Warrants</t>
  </si>
  <si>
    <t>Others</t>
  </si>
  <si>
    <t>Notable Issues</t>
  </si>
  <si>
    <t>Company</t>
  </si>
  <si>
    <t>Admission date</t>
  </si>
  <si>
    <t>Number of securities issued</t>
  </si>
  <si>
    <t>Amount raised</t>
  </si>
  <si>
    <t xml:space="preserve">Type of issuance </t>
  </si>
  <si>
    <t>Placing</t>
  </si>
  <si>
    <t>KR1 PLC</t>
  </si>
  <si>
    <t>1,973,684 </t>
  </si>
  <si>
    <t>Option exercise</t>
  </si>
  <si>
    <t>Clean Invest Africa plc</t>
  </si>
  <si>
    <t> 20,000,000</t>
  </si>
  <si>
    <t>Cadence Minerals plc</t>
  </si>
  <si>
    <t>Pioneer Media Holdings Inc.</t>
  </si>
  <si>
    <t>C$4,999,998.50</t>
  </si>
  <si>
    <t xml:space="preserve">Consideration for assets/services </t>
  </si>
  <si>
    <t>Clean Invest Africa</t>
  </si>
  <si>
    <t>The British Honey Company PLC</t>
  </si>
  <si>
    <t>S-Ventures PLC</t>
  </si>
  <si>
    <t>Kasei Holdings PLC</t>
  </si>
  <si>
    <t xml:space="preserve">Warrant exercise </t>
  </si>
  <si>
    <t>Oberon Investments Group PLC</t>
  </si>
  <si>
    <t>Vulcan Industries Plc</t>
  </si>
  <si>
    <t>Debt conversion</t>
  </si>
  <si>
    <t>Oberon Investments Plc</t>
  </si>
  <si>
    <t>All Star Minerals Plc</t>
  </si>
  <si>
    <t>Marula Mining Plc</t>
  </si>
  <si>
    <t>Further Issues - July 2022</t>
  </si>
  <si>
    <t>Primary Trading Data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</si>
</sst>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£&quot;#,##0;\-&quot;£&quot;#,##0"/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dd\/mm\/yyyy"/>
    <numFmt numFmtId="166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16202C"/>
      <name val="Calibri"/>
      <family val="2"/>
      <scheme val="minor"/>
    </font>
    <font>
      <b/>
      <sz val="9"/>
      <color rgb="FF16202C"/>
      <name val="Calibri Light"/>
      <family val="2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16202C"/>
      <name val="Calibri Light"/>
      <family val="2"/>
      <scheme val="major"/>
    </font>
    <font>
      <b/>
      <sz val="8"/>
      <color rgb="FF16202C"/>
      <name val="Calibri"/>
      <family val="2"/>
      <scheme val="minor"/>
    </font>
    <font>
      <b/>
      <sz val="9"/>
      <color rgb="FF16202C"/>
      <name val="Calibri"/>
      <family val="2"/>
      <scheme val="minor"/>
    </font>
    <font>
      <sz val="8"/>
      <color rgb="FF16202C"/>
      <name val="Calibri"/>
      <family val="2"/>
      <scheme val="minor"/>
    </font>
    <font>
      <sz val="10"/>
      <name val="Arial"/>
      <family val="2"/>
    </font>
    <font>
      <b/>
      <sz val="10"/>
      <color indexed="72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97">
    <xf numFmtId="0" fontId="0" fillId="0" borderId="0" xfId="0"/>
    <xf numFmtId="0" fontId="0" fillId="2" borderId="1" xfId="0" applyFill="1" applyBorder="1"/>
    <xf numFmtId="0" fontId="0" fillId="2" borderId="0" xfId="0" applyFill="1"/>
    <xf numFmtId="44" fontId="0" fillId="2" borderId="0" xfId="2" applyFont="1" applyFill="1" applyAlignment="1">
      <alignment horizontal="left"/>
    </xf>
    <xf numFmtId="164" fontId="0" fillId="2" borderId="0" xfId="1" applyNumberFormat="1" applyFont="1" applyFill="1"/>
    <xf numFmtId="0" fontId="2" fillId="2" borderId="0" xfId="0" applyFont="1" applyFill="1"/>
    <xf numFmtId="44" fontId="2" fillId="2" borderId="0" xfId="2" applyFont="1" applyFill="1" applyAlignment="1">
      <alignment horizontal="left"/>
    </xf>
    <xf numFmtId="164" fontId="2" fillId="2" borderId="0" xfId="1" applyNumberFormat="1" applyFont="1" applyFill="1"/>
    <xf numFmtId="5" fontId="0" fillId="2" borderId="0" xfId="2" applyNumberFormat="1" applyFont="1" applyFill="1" applyAlignment="1">
      <alignment horizontal="left"/>
    </xf>
    <xf numFmtId="5" fontId="0" fillId="2" borderId="0" xfId="0" applyNumberFormat="1" applyFill="1"/>
    <xf numFmtId="5" fontId="0" fillId="2" borderId="0" xfId="1" applyNumberFormat="1" applyFont="1" applyFill="1"/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37" fontId="8" fillId="3" borderId="1" xfId="0" applyNumberFormat="1" applyFont="1" applyFill="1" applyBorder="1" applyAlignment="1">
      <alignment horizontal="center" vertical="center"/>
    </xf>
    <xf numFmtId="37" fontId="8" fillId="3" borderId="2" xfId="0" applyNumberFormat="1" applyFont="1" applyFill="1" applyBorder="1" applyAlignment="1">
      <alignment horizontal="center" vertical="center"/>
    </xf>
    <xf numFmtId="37" fontId="8" fillId="3" borderId="3" xfId="0" applyNumberFormat="1" applyFont="1" applyFill="1" applyBorder="1" applyAlignment="1">
      <alignment horizontal="center" vertical="center"/>
    </xf>
    <xf numFmtId="37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2" borderId="0" xfId="0" applyFont="1" applyFill="1"/>
    <xf numFmtId="165" fontId="8" fillId="3" borderId="1" xfId="0" applyNumberFormat="1" applyFont="1" applyFill="1" applyBorder="1" applyAlignment="1">
      <alignment horizontal="center" vertical="center"/>
    </xf>
    <xf numFmtId="39" fontId="8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15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5" fontId="8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5" fontId="8" fillId="2" borderId="1" xfId="2" applyNumberFormat="1" applyFont="1" applyFill="1" applyBorder="1" applyAlignment="1">
      <alignment horizontal="right" wrapText="1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vertical="top"/>
    </xf>
    <xf numFmtId="3" fontId="8" fillId="2" borderId="1" xfId="0" applyNumberFormat="1" applyFont="1" applyFill="1" applyBorder="1" applyAlignment="1">
      <alignment vertical="top"/>
    </xf>
    <xf numFmtId="5" fontId="8" fillId="2" borderId="1" xfId="2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5" fontId="8" fillId="2" borderId="1" xfId="2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/>
    </xf>
    <xf numFmtId="5" fontId="8" fillId="2" borderId="1" xfId="0" applyNumberFormat="1" applyFont="1" applyFill="1" applyBorder="1" applyAlignment="1">
      <alignment vertical="top"/>
    </xf>
    <xf numFmtId="5" fontId="8" fillId="2" borderId="1" xfId="0" applyNumberFormat="1" applyFont="1" applyFill="1" applyBorder="1" applyAlignment="1">
      <alignment vertical="top" wrapText="1"/>
    </xf>
    <xf numFmtId="7" fontId="8" fillId="2" borderId="1" xfId="0" applyNumberFormat="1" applyFont="1" applyFill="1" applyBorder="1" applyAlignment="1">
      <alignment vertical="top"/>
    </xf>
    <xf numFmtId="49" fontId="5" fillId="4" borderId="0" xfId="0" applyNumberFormat="1" applyFont="1" applyFill="1"/>
    <xf numFmtId="0" fontId="10" fillId="4" borderId="0" xfId="0" applyFont="1" applyFill="1" applyAlignment="1">
      <alignment horizontal="left"/>
    </xf>
    <xf numFmtId="49" fontId="11" fillId="4" borderId="0" xfId="0" applyNumberFormat="1" applyFont="1" applyFill="1"/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37" fontId="14" fillId="4" borderId="1" xfId="0" applyNumberFormat="1" applyFont="1" applyFill="1" applyBorder="1" applyAlignment="1">
      <alignment horizontal="center" vertical="center"/>
    </xf>
    <xf numFmtId="37" fontId="14" fillId="4" borderId="2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37" fontId="12" fillId="4" borderId="1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 applyAlignment="1">
      <alignment horizontal="center" vertical="center"/>
    </xf>
    <xf numFmtId="37" fontId="12" fillId="4" borderId="0" xfId="0" applyNumberFormat="1" applyFont="1" applyFill="1" applyAlignment="1">
      <alignment horizontal="center" vertical="center"/>
    </xf>
    <xf numFmtId="0" fontId="16" fillId="2" borderId="1" xfId="3" applyNumberFormat="1" applyFont="1" applyFill="1" applyBorder="1" applyAlignment="1" applyProtection="1">
      <alignment horizontal="left" vertical="center"/>
    </xf>
    <xf numFmtId="3" fontId="16" fillId="2" borderId="1" xfId="3" applyNumberFormat="1" applyFont="1" applyFill="1" applyBorder="1" applyAlignment="1" applyProtection="1">
      <alignment horizontal="left" vertical="center"/>
    </xf>
    <xf numFmtId="166" fontId="16" fillId="2" borderId="1" xfId="3" applyNumberFormat="1" applyFont="1" applyFill="1" applyBorder="1" applyAlignment="1" applyProtection="1">
      <alignment horizontal="right" vertical="center"/>
    </xf>
    <xf numFmtId="0" fontId="16" fillId="2" borderId="1" xfId="3" applyNumberFormat="1" applyFont="1" applyFill="1" applyBorder="1" applyAlignment="1" applyProtection="1">
      <alignment horizontal="right" vertical="center"/>
    </xf>
    <xf numFmtId="49" fontId="12" fillId="4" borderId="0" xfId="0" applyNumberFormat="1" applyFont="1" applyFill="1" applyAlignment="1">
      <alignment vertical="center" wrapText="1"/>
    </xf>
    <xf numFmtId="37" fontId="14" fillId="4" borderId="0" xfId="0" applyNumberFormat="1" applyFont="1" applyFill="1" applyAlignment="1">
      <alignment vertical="center"/>
    </xf>
    <xf numFmtId="37" fontId="12" fillId="4" borderId="0" xfId="0" applyNumberFormat="1" applyFont="1" applyFill="1" applyAlignment="1">
      <alignment vertical="center"/>
    </xf>
    <xf numFmtId="0" fontId="17" fillId="2" borderId="0" xfId="0" applyFont="1" applyFill="1"/>
    <xf numFmtId="49" fontId="4" fillId="3" borderId="0" xfId="0" applyNumberFormat="1" applyFont="1" applyFill="1" applyAlignment="1">
      <alignment horizontal="left"/>
    </xf>
    <xf numFmtId="49" fontId="5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 vertical="top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39" fontId="8" fillId="3" borderId="1" xfId="0" applyNumberFormat="1" applyFont="1" applyFill="1" applyBorder="1" applyAlignment="1">
      <alignment horizontal="center" vertical="center"/>
    </xf>
    <xf numFmtId="37" fontId="8" fillId="3" borderId="2" xfId="0" applyNumberFormat="1" applyFont="1" applyFill="1" applyBorder="1" applyAlignment="1">
      <alignment horizontal="center" vertical="center"/>
    </xf>
    <xf numFmtId="37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39" fontId="8" fillId="3" borderId="2" xfId="0" applyNumberFormat="1" applyFont="1" applyFill="1" applyBorder="1" applyAlignment="1">
      <alignment horizontal="center" vertical="center"/>
    </xf>
    <xf numFmtId="39" fontId="8" fillId="3" borderId="4" xfId="0" applyNumberFormat="1" applyFont="1" applyFill="1" applyBorder="1" applyAlignment="1">
      <alignment horizontal="center" vertical="center"/>
    </xf>
    <xf numFmtId="39" fontId="8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37" fontId="8" fillId="3" borderId="1" xfId="0" applyNumberFormat="1" applyFont="1" applyFill="1" applyBorder="1" applyAlignment="1">
      <alignment horizontal="center" vertical="center"/>
    </xf>
    <xf numFmtId="37" fontId="7" fillId="3" borderId="1" xfId="0" applyNumberFormat="1" applyFont="1" applyFill="1" applyBorder="1" applyAlignment="1">
      <alignment horizontal="center" vertical="center"/>
    </xf>
    <xf numFmtId="37" fontId="7" fillId="3" borderId="2" xfId="0" applyNumberFormat="1" applyFont="1" applyFill="1" applyBorder="1" applyAlignment="1">
      <alignment horizontal="center" vertical="center"/>
    </xf>
    <xf numFmtId="37" fontId="7" fillId="3" borderId="3" xfId="0" applyNumberFormat="1" applyFont="1" applyFill="1" applyBorder="1" applyAlignment="1">
      <alignment horizontal="center" vertical="center"/>
    </xf>
    <xf numFmtId="39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left"/>
    </xf>
    <xf numFmtId="49" fontId="6" fillId="4" borderId="0" xfId="0" applyNumberFormat="1" applyFont="1" applyFill="1" applyAlignment="1">
      <alignment horizontal="left" vertical="top"/>
    </xf>
    <xf numFmtId="49" fontId="13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37" fontId="14" fillId="4" borderId="1" xfId="0" applyNumberFormat="1" applyFont="1" applyFill="1" applyBorder="1" applyAlignment="1">
      <alignment horizontal="center" vertical="center"/>
    </xf>
    <xf numFmtId="37" fontId="14" fillId="4" borderId="2" xfId="0" applyNumberFormat="1" applyFont="1" applyFill="1" applyBorder="1" applyAlignment="1">
      <alignment horizontal="center" vertical="center"/>
    </xf>
    <xf numFmtId="37" fontId="14" fillId="4" borderId="3" xfId="0" applyNumberFormat="1" applyFont="1" applyFill="1" applyBorder="1" applyAlignment="1">
      <alignment horizontal="center" vertical="center"/>
    </xf>
    <xf numFmtId="37" fontId="14" fillId="4" borderId="4" xfId="0" applyNumberFormat="1" applyFont="1" applyFill="1" applyBorder="1" applyAlignment="1">
      <alignment horizontal="center" vertical="center"/>
    </xf>
    <xf numFmtId="37" fontId="12" fillId="4" borderId="2" xfId="0" applyNumberFormat="1" applyFont="1" applyFill="1" applyBorder="1" applyAlignment="1">
      <alignment horizontal="center" vertical="center"/>
    </xf>
    <xf numFmtId="37" fontId="12" fillId="4" borderId="3" xfId="0" applyNumberFormat="1" applyFont="1" applyFill="1" applyBorder="1" applyAlignment="1">
      <alignment horizontal="center" vertical="center"/>
    </xf>
    <xf numFmtId="37" fontId="12" fillId="4" borderId="4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4" xfId="3" xr:uid="{61088CC1-BE49-44B0-893D-0C5CF55E0D92}"/>
  </cellStyles>
  <dxfs count="15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£&quot;#,##0;\-&quot;£&quot;#,##0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>
          <fgColor indexed="64"/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A4DDE0B2-51AA-478A-BB09-4266459BFE7A}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180976</xdr:rowOff>
    </xdr:from>
    <xdr:to>
      <xdr:col>0</xdr:col>
      <xdr:colOff>3006726</xdr:colOff>
      <xdr:row>2</xdr:row>
      <xdr:rowOff>74399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14E8E8-CBDE-40FA-9279-7570A722D3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04" b="35140"/>
        <a:stretch/>
      </xdr:blipFill>
      <xdr:spPr>
        <a:xfrm>
          <a:off x="333376" y="180976"/>
          <a:ext cx="2667000" cy="855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95251</xdr:rowOff>
    </xdr:from>
    <xdr:to>
      <xdr:col>2</xdr:col>
      <xdr:colOff>1562100</xdr:colOff>
      <xdr:row>4</xdr:row>
      <xdr:rowOff>333375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022F0-152B-42FA-B542-7A20836C6B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867" b="32704"/>
        <a:stretch/>
      </xdr:blipFill>
      <xdr:spPr>
        <a:xfrm>
          <a:off x="85726" y="95251"/>
          <a:ext cx="2781299" cy="1047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2</xdr:col>
      <xdr:colOff>714913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D9B02-55F0-442C-A426-DBBF22841A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867" b="32704"/>
        <a:stretch/>
      </xdr:blipFill>
      <xdr:spPr>
        <a:xfrm>
          <a:off x="161925" y="219075"/>
          <a:ext cx="3172363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D3EDBB-9CB5-4994-AB5B-02B7DC97DD82}" name="Table1" displayName="Table1" ref="A4:L106" totalsRowShown="0" headerRowDxfId="13" dataDxfId="12" headerRowCellStyle="Comma">
  <autoFilter ref="A4:L106" xr:uid="{B5D3EDBB-9CB5-4994-AB5B-02B7DC97DD82}"/>
  <sortState xmlns:xlrd2="http://schemas.microsoft.com/office/spreadsheetml/2017/richdata2" ref="A5:L106">
    <sortCondition ref="H4:H106"/>
  </sortState>
  <tableColumns count="12">
    <tableColumn id="1" xr3:uid="{D827D428-74BC-4C0F-A027-55E33D140696}" name="Security Name" dataDxfId="11"/>
    <tableColumn id="14" xr3:uid="{9EE4AB74-4FCD-4187-8F44-A0DAFAA40CB4}" name="Apex/Access" dataDxfId="10"/>
    <tableColumn id="2" xr3:uid="{CAB4438A-6CA0-4B99-BDF7-503442EC0D10}" name="Ticker " dataDxfId="9"/>
    <tableColumn id="3" xr3:uid="{0A4A6FDF-5D33-43EA-A408-7676633D63EB}" name="Isin" dataDxfId="8"/>
    <tableColumn id="4" xr3:uid="{BC4A0791-D5A6-475E-BBCF-0F597204DD2B}" name="Currency" dataDxfId="7"/>
    <tableColumn id="5" xr3:uid="{9A0119DC-9BAD-4430-8E5D-794203B84EAB}" name="Sector" dataDxfId="6"/>
    <tableColumn id="6" xr3:uid="{2E41DE08-679C-4A3A-99CA-E7FA6A34B0B2}" name="Market Cap" dataDxfId="5" dataCellStyle="Currency"/>
    <tableColumn id="7" xr3:uid="{60D5AC31-1735-4466-B692-B18354775985}" name="Corporate Advisor" dataDxfId="4"/>
    <tableColumn id="8" xr3:uid="{0E93E6F3-3CFC-4F06-87F1-0CF1C5E892D9}" name="Trades" dataDxfId="3"/>
    <tableColumn id="9" xr3:uid="{5706863A-BA80-4F59-AE54-30673679D392}" name="Value (GBP)" dataDxfId="2"/>
    <tableColumn id="10" xr3:uid="{F47CFB25-4A23-4099-BDF0-BD6B9099F954}" name="Volume" dataDxfId="1"/>
    <tableColumn id="11" xr3:uid="{41284C6C-73EB-4EAB-BF99-0EFD0D909426}" name="Market Maker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FCEC-CA2D-42E6-B454-4AC116C60416}">
  <dimension ref="A1:L106"/>
  <sheetViews>
    <sheetView tabSelected="1" zoomScale="80" zoomScaleNormal="80" workbookViewId="0">
      <selection activeCell="H17" sqref="H17"/>
    </sheetView>
  </sheetViews>
  <sheetFormatPr defaultRowHeight="15" x14ac:dyDescent="0.25"/>
  <cols>
    <col min="1" max="1" width="68.85546875" style="2" bestFit="1" customWidth="1"/>
    <col min="2" max="2" width="15.85546875" style="2" customWidth="1"/>
    <col min="3" max="3" width="9" style="2" customWidth="1"/>
    <col min="4" max="4" width="15.42578125" style="2" bestFit="1" customWidth="1"/>
    <col min="5" max="5" width="11" style="2" customWidth="1"/>
    <col min="6" max="6" width="35.7109375" style="2" bestFit="1" customWidth="1"/>
    <col min="7" max="7" width="14.85546875" style="3" bestFit="1" customWidth="1"/>
    <col min="8" max="8" width="32.42578125" style="2" bestFit="1" customWidth="1"/>
    <col min="9" max="9" width="10.42578125" style="4" customWidth="1"/>
    <col min="10" max="10" width="15.28515625" style="4" customWidth="1"/>
    <col min="11" max="11" width="15.85546875" style="4" bestFit="1" customWidth="1"/>
    <col min="12" max="12" width="155.85546875" style="2" bestFit="1" customWidth="1"/>
    <col min="13" max="16384" width="9.140625" style="2"/>
  </cols>
  <sheetData>
    <row r="1" spans="1:12" ht="32.25" customHeight="1" x14ac:dyDescent="0.3">
      <c r="F1" s="60" t="s">
        <v>484</v>
      </c>
    </row>
    <row r="2" spans="1:12" ht="43.5" customHeight="1" x14ac:dyDescent="0.25"/>
    <row r="3" spans="1:12" ht="26.25" customHeight="1" x14ac:dyDescent="0.25"/>
    <row r="4" spans="1:12" x14ac:dyDescent="0.25">
      <c r="A4" s="5" t="s">
        <v>397</v>
      </c>
      <c r="B4" s="7" t="s">
        <v>9</v>
      </c>
      <c r="C4" s="5" t="s">
        <v>396</v>
      </c>
      <c r="D4" s="5" t="s">
        <v>0</v>
      </c>
      <c r="E4" s="5" t="s">
        <v>1</v>
      </c>
      <c r="F4" s="5" t="s">
        <v>2</v>
      </c>
      <c r="G4" s="6" t="s">
        <v>3</v>
      </c>
      <c r="H4" s="5" t="s">
        <v>4</v>
      </c>
      <c r="I4" s="7" t="s">
        <v>5</v>
      </c>
      <c r="J4" s="7" t="s">
        <v>6</v>
      </c>
      <c r="K4" s="7" t="s">
        <v>7</v>
      </c>
      <c r="L4" s="5" t="s">
        <v>8</v>
      </c>
    </row>
    <row r="5" spans="1:12" x14ac:dyDescent="0.25">
      <c r="A5" s="2" t="s">
        <v>22</v>
      </c>
      <c r="B5" s="2" t="s">
        <v>27</v>
      </c>
      <c r="C5" s="2" t="s">
        <v>23</v>
      </c>
      <c r="D5" s="2" t="s">
        <v>24</v>
      </c>
      <c r="E5" s="2" t="s">
        <v>13</v>
      </c>
      <c r="F5" s="1" t="s">
        <v>390</v>
      </c>
      <c r="G5" s="8">
        <v>8360493.9033000004</v>
      </c>
      <c r="H5" s="2" t="s">
        <v>25</v>
      </c>
      <c r="I5" s="2">
        <v>3</v>
      </c>
      <c r="J5" s="9">
        <v>496306.33</v>
      </c>
      <c r="K5" s="2">
        <v>21591724</v>
      </c>
      <c r="L5" s="2" t="s">
        <v>26</v>
      </c>
    </row>
    <row r="6" spans="1:12" x14ac:dyDescent="0.25">
      <c r="A6" s="2" t="s">
        <v>322</v>
      </c>
      <c r="B6" s="2" t="s">
        <v>16</v>
      </c>
      <c r="C6" s="2" t="s">
        <v>323</v>
      </c>
      <c r="D6" s="2" t="s">
        <v>324</v>
      </c>
      <c r="E6" s="2" t="s">
        <v>13</v>
      </c>
      <c r="F6" s="1" t="s">
        <v>334</v>
      </c>
      <c r="G6" s="8">
        <v>33628000</v>
      </c>
      <c r="H6" s="2" t="s">
        <v>25</v>
      </c>
      <c r="I6" s="2">
        <v>73</v>
      </c>
      <c r="J6" s="9">
        <v>290662.69</v>
      </c>
      <c r="K6" s="2">
        <v>5009426</v>
      </c>
      <c r="L6" s="2" t="s">
        <v>142</v>
      </c>
    </row>
    <row r="7" spans="1:12" x14ac:dyDescent="0.25">
      <c r="A7" s="2" t="s">
        <v>72</v>
      </c>
      <c r="B7" s="2" t="s">
        <v>27</v>
      </c>
      <c r="C7" s="2" t="s">
        <v>73</v>
      </c>
      <c r="D7" s="2" t="s">
        <v>74</v>
      </c>
      <c r="E7" s="2" t="s">
        <v>13</v>
      </c>
      <c r="F7" s="1" t="s">
        <v>182</v>
      </c>
      <c r="G7" s="8">
        <v>41487029.25</v>
      </c>
      <c r="H7" s="2" t="s">
        <v>25</v>
      </c>
      <c r="I7" s="2">
        <v>5</v>
      </c>
      <c r="J7" s="9">
        <v>12415</v>
      </c>
      <c r="K7" s="2">
        <v>18000</v>
      </c>
      <c r="L7" s="2" t="s">
        <v>26</v>
      </c>
    </row>
    <row r="8" spans="1:12" x14ac:dyDescent="0.25">
      <c r="A8" s="2" t="s">
        <v>311</v>
      </c>
      <c r="B8" s="2" t="s">
        <v>16</v>
      </c>
      <c r="C8" s="2" t="s">
        <v>312</v>
      </c>
      <c r="D8" s="2" t="s">
        <v>313</v>
      </c>
      <c r="E8" s="2" t="s">
        <v>13</v>
      </c>
      <c r="F8" s="1" t="s">
        <v>182</v>
      </c>
      <c r="G8" s="8">
        <v>15607121.800000001</v>
      </c>
      <c r="H8" s="2" t="s">
        <v>25</v>
      </c>
      <c r="I8" s="2">
        <v>1</v>
      </c>
      <c r="J8" s="9">
        <v>9785.0300000000007</v>
      </c>
      <c r="K8" s="2">
        <v>7065</v>
      </c>
      <c r="L8" s="2" t="s">
        <v>15</v>
      </c>
    </row>
    <row r="9" spans="1:12" x14ac:dyDescent="0.25">
      <c r="A9" s="2" t="s">
        <v>143</v>
      </c>
      <c r="B9" s="2" t="s">
        <v>16</v>
      </c>
      <c r="C9" s="2" t="s">
        <v>144</v>
      </c>
      <c r="D9" s="2" t="s">
        <v>145</v>
      </c>
      <c r="E9" s="2" t="s">
        <v>13</v>
      </c>
      <c r="F9" s="1" t="s">
        <v>376</v>
      </c>
      <c r="G9" s="8">
        <v>3045656.1687500002</v>
      </c>
      <c r="H9" s="2" t="s">
        <v>25</v>
      </c>
      <c r="I9" s="2">
        <v>8</v>
      </c>
      <c r="J9" s="9">
        <v>4695.8</v>
      </c>
      <c r="K9" s="2">
        <v>69858</v>
      </c>
      <c r="L9" s="2" t="s">
        <v>146</v>
      </c>
    </row>
    <row r="10" spans="1:12" x14ac:dyDescent="0.25">
      <c r="A10" s="2" t="s">
        <v>200</v>
      </c>
      <c r="B10" s="2" t="s">
        <v>16</v>
      </c>
      <c r="C10" s="2" t="s">
        <v>201</v>
      </c>
      <c r="D10" s="2" t="s">
        <v>202</v>
      </c>
      <c r="E10" s="2" t="s">
        <v>13</v>
      </c>
      <c r="F10" s="1" t="s">
        <v>203</v>
      </c>
      <c r="G10" s="8">
        <v>3861376.75</v>
      </c>
      <c r="H10" s="2" t="s">
        <v>25</v>
      </c>
      <c r="I10" s="2"/>
      <c r="J10" s="2"/>
      <c r="K10" s="2"/>
      <c r="L10" s="2" t="s">
        <v>43</v>
      </c>
    </row>
    <row r="11" spans="1:12" x14ac:dyDescent="0.25">
      <c r="A11" s="2" t="s">
        <v>294</v>
      </c>
      <c r="B11" s="2" t="s">
        <v>16</v>
      </c>
      <c r="C11" s="2" t="s">
        <v>295</v>
      </c>
      <c r="D11" s="2" t="s">
        <v>296</v>
      </c>
      <c r="E11" s="2" t="s">
        <v>13</v>
      </c>
      <c r="F11" s="1" t="s">
        <v>87</v>
      </c>
      <c r="G11" s="8">
        <v>4177227.69</v>
      </c>
      <c r="H11" s="2" t="s">
        <v>25</v>
      </c>
      <c r="I11" s="2"/>
      <c r="J11" s="2"/>
      <c r="K11" s="2"/>
      <c r="L11" s="2" t="s">
        <v>15</v>
      </c>
    </row>
    <row r="12" spans="1:12" x14ac:dyDescent="0.25">
      <c r="A12" s="2" t="s">
        <v>67</v>
      </c>
      <c r="B12" s="2" t="s">
        <v>27</v>
      </c>
      <c r="C12" s="2" t="s">
        <v>68</v>
      </c>
      <c r="D12" s="2" t="s">
        <v>69</v>
      </c>
      <c r="E12" s="2" t="s">
        <v>13</v>
      </c>
      <c r="F12" s="1" t="s">
        <v>393</v>
      </c>
      <c r="G12" s="8">
        <v>16002583.310000001</v>
      </c>
      <c r="H12" s="2" t="s">
        <v>70</v>
      </c>
      <c r="I12" s="2">
        <v>11</v>
      </c>
      <c r="J12" s="9">
        <v>39752.79</v>
      </c>
      <c r="K12" s="2">
        <v>254282</v>
      </c>
      <c r="L12" s="2" t="s">
        <v>71</v>
      </c>
    </row>
    <row r="13" spans="1:12" x14ac:dyDescent="0.25">
      <c r="A13" s="2" t="s">
        <v>233</v>
      </c>
      <c r="B13" s="2" t="s">
        <v>27</v>
      </c>
      <c r="C13" s="2" t="s">
        <v>234</v>
      </c>
      <c r="D13" s="2" t="s">
        <v>235</v>
      </c>
      <c r="E13" s="2" t="s">
        <v>13</v>
      </c>
      <c r="F13" s="1" t="s">
        <v>114</v>
      </c>
      <c r="G13" s="8">
        <v>27288856.899999999</v>
      </c>
      <c r="H13" s="2" t="s">
        <v>70</v>
      </c>
      <c r="I13" s="2">
        <v>5</v>
      </c>
      <c r="J13" s="9">
        <v>9259.8700000000008</v>
      </c>
      <c r="K13" s="2">
        <v>1145</v>
      </c>
      <c r="L13" s="2" t="s">
        <v>15</v>
      </c>
    </row>
    <row r="14" spans="1:12" x14ac:dyDescent="0.25">
      <c r="A14" s="2" t="s">
        <v>197</v>
      </c>
      <c r="B14" s="2" t="s">
        <v>16</v>
      </c>
      <c r="C14" s="2" t="s">
        <v>198</v>
      </c>
      <c r="D14" s="2" t="s">
        <v>199</v>
      </c>
      <c r="E14" s="2" t="s">
        <v>13</v>
      </c>
      <c r="F14" s="1" t="s">
        <v>87</v>
      </c>
      <c r="G14" s="8">
        <v>1918277.4822499999</v>
      </c>
      <c r="H14" s="2" t="s">
        <v>70</v>
      </c>
      <c r="I14" s="2"/>
      <c r="J14" s="2"/>
      <c r="K14" s="2"/>
      <c r="L14" s="2" t="s">
        <v>43</v>
      </c>
    </row>
    <row r="15" spans="1:12" x14ac:dyDescent="0.25">
      <c r="A15" s="2" t="s">
        <v>95</v>
      </c>
      <c r="B15" s="2" t="s">
        <v>16</v>
      </c>
      <c r="C15" s="2" t="s">
        <v>96</v>
      </c>
      <c r="D15" s="2" t="s">
        <v>97</v>
      </c>
      <c r="E15" s="2" t="s">
        <v>13</v>
      </c>
      <c r="F15" s="1" t="s">
        <v>395</v>
      </c>
      <c r="G15" s="8">
        <v>1483258.97</v>
      </c>
      <c r="H15" s="2" t="s">
        <v>70</v>
      </c>
      <c r="I15" s="2"/>
      <c r="J15" s="2"/>
      <c r="K15" s="2"/>
      <c r="L15" s="2" t="s">
        <v>43</v>
      </c>
    </row>
    <row r="16" spans="1:12" x14ac:dyDescent="0.25">
      <c r="A16" s="2" t="s">
        <v>325</v>
      </c>
      <c r="B16" s="2" t="s">
        <v>27</v>
      </c>
      <c r="C16" s="2" t="s">
        <v>326</v>
      </c>
      <c r="D16" s="2" t="s">
        <v>327</v>
      </c>
      <c r="E16" s="2" t="s">
        <v>13</v>
      </c>
      <c r="F16" s="1" t="s">
        <v>386</v>
      </c>
      <c r="G16" s="8">
        <v>4926989.0520000001</v>
      </c>
      <c r="H16" s="2" t="s">
        <v>31</v>
      </c>
      <c r="I16" s="2">
        <v>40</v>
      </c>
      <c r="J16" s="9">
        <v>6915.15</v>
      </c>
      <c r="K16" s="2">
        <v>544993</v>
      </c>
      <c r="L16" s="2" t="s">
        <v>66</v>
      </c>
    </row>
    <row r="17" spans="1:12" x14ac:dyDescent="0.25">
      <c r="A17" s="2" t="s">
        <v>54</v>
      </c>
      <c r="B17" s="2" t="s">
        <v>16</v>
      </c>
      <c r="C17" s="2" t="s">
        <v>55</v>
      </c>
      <c r="D17" s="2" t="s">
        <v>56</v>
      </c>
      <c r="E17" s="2" t="s">
        <v>13</v>
      </c>
      <c r="F17" s="1" t="s">
        <v>376</v>
      </c>
      <c r="G17" s="8">
        <v>15992807.202500001</v>
      </c>
      <c r="H17" s="2" t="s">
        <v>57</v>
      </c>
      <c r="I17" s="2">
        <v>82</v>
      </c>
      <c r="J17" s="9">
        <v>210767.15</v>
      </c>
      <c r="K17" s="2">
        <v>2120580</v>
      </c>
      <c r="L17" s="2" t="s">
        <v>15</v>
      </c>
    </row>
    <row r="18" spans="1:12" x14ac:dyDescent="0.25">
      <c r="A18" s="2" t="s">
        <v>308</v>
      </c>
      <c r="B18" s="2" t="s">
        <v>16</v>
      </c>
      <c r="C18" s="2" t="s">
        <v>309</v>
      </c>
      <c r="D18" s="2" t="s">
        <v>310</v>
      </c>
      <c r="E18" s="2" t="s">
        <v>13</v>
      </c>
      <c r="F18" s="1" t="s">
        <v>334</v>
      </c>
      <c r="G18" s="8">
        <v>1415500</v>
      </c>
      <c r="H18" s="2" t="s">
        <v>36</v>
      </c>
      <c r="I18" s="2">
        <v>29</v>
      </c>
      <c r="J18" s="9">
        <v>125303.23</v>
      </c>
      <c r="K18" s="2">
        <v>2528100</v>
      </c>
      <c r="L18" s="2" t="s">
        <v>32</v>
      </c>
    </row>
    <row r="19" spans="1:12" x14ac:dyDescent="0.25">
      <c r="A19" s="2" t="s">
        <v>150</v>
      </c>
      <c r="B19" s="2" t="s">
        <v>16</v>
      </c>
      <c r="C19" s="2" t="s">
        <v>151</v>
      </c>
      <c r="D19" s="2" t="s">
        <v>152</v>
      </c>
      <c r="E19" s="2" t="s">
        <v>13</v>
      </c>
      <c r="F19" s="1" t="s">
        <v>386</v>
      </c>
      <c r="G19" s="8">
        <v>5560657.8429999994</v>
      </c>
      <c r="H19" s="2" t="s">
        <v>36</v>
      </c>
      <c r="I19" s="2">
        <v>11</v>
      </c>
      <c r="J19" s="9">
        <v>12327.91</v>
      </c>
      <c r="K19" s="2">
        <v>287148</v>
      </c>
      <c r="L19" s="2" t="s">
        <v>66</v>
      </c>
    </row>
    <row r="20" spans="1:12" x14ac:dyDescent="0.25">
      <c r="A20" s="2" t="s">
        <v>373</v>
      </c>
      <c r="B20" s="2" t="s">
        <v>16</v>
      </c>
      <c r="C20" s="2" t="s">
        <v>374</v>
      </c>
      <c r="D20" s="2" t="s">
        <v>375</v>
      </c>
      <c r="E20" s="2" t="s">
        <v>13</v>
      </c>
      <c r="F20" s="1"/>
      <c r="G20" s="8">
        <v>1289994.5819999999</v>
      </c>
      <c r="H20" s="2" t="s">
        <v>36</v>
      </c>
      <c r="I20" s="2">
        <v>14</v>
      </c>
      <c r="J20" s="9">
        <v>12327.07</v>
      </c>
      <c r="K20" s="2">
        <v>691240</v>
      </c>
      <c r="L20" s="2" t="s">
        <v>15</v>
      </c>
    </row>
    <row r="21" spans="1:12" x14ac:dyDescent="0.25">
      <c r="A21" s="2" t="s">
        <v>63</v>
      </c>
      <c r="B21" s="2" t="s">
        <v>16</v>
      </c>
      <c r="C21" s="2" t="s">
        <v>64</v>
      </c>
      <c r="D21" s="2" t="s">
        <v>65</v>
      </c>
      <c r="E21" s="2" t="s">
        <v>13</v>
      </c>
      <c r="F21" s="1" t="s">
        <v>174</v>
      </c>
      <c r="G21" s="8">
        <v>5222842.4055000003</v>
      </c>
      <c r="H21" s="2" t="s">
        <v>36</v>
      </c>
      <c r="I21" s="2">
        <v>4</v>
      </c>
      <c r="J21" s="9">
        <v>9935.76</v>
      </c>
      <c r="K21" s="2">
        <v>144693</v>
      </c>
      <c r="L21" s="2" t="s">
        <v>66</v>
      </c>
    </row>
    <row r="22" spans="1:12" x14ac:dyDescent="0.25">
      <c r="A22" s="2" t="s">
        <v>51</v>
      </c>
      <c r="B22" s="2" t="s">
        <v>16</v>
      </c>
      <c r="C22" s="2" t="s">
        <v>52</v>
      </c>
      <c r="D22" s="2" t="s">
        <v>53</v>
      </c>
      <c r="E22" s="2" t="s">
        <v>13</v>
      </c>
      <c r="F22" s="1" t="s">
        <v>87</v>
      </c>
      <c r="G22" s="8">
        <v>2234987.4539999999</v>
      </c>
      <c r="H22" s="2" t="s">
        <v>36</v>
      </c>
      <c r="I22" s="2">
        <v>13</v>
      </c>
      <c r="J22" s="9">
        <v>8407.08</v>
      </c>
      <c r="K22" s="2">
        <v>1635296</v>
      </c>
      <c r="L22" s="2" t="s">
        <v>15</v>
      </c>
    </row>
    <row r="23" spans="1:12" x14ac:dyDescent="0.25">
      <c r="A23" s="2" t="s">
        <v>33</v>
      </c>
      <c r="B23" s="2" t="s">
        <v>16</v>
      </c>
      <c r="C23" s="2" t="s">
        <v>34</v>
      </c>
      <c r="D23" s="2" t="s">
        <v>35</v>
      </c>
      <c r="E23" s="2" t="s">
        <v>13</v>
      </c>
      <c r="F23" s="1" t="s">
        <v>87</v>
      </c>
      <c r="G23" s="8">
        <v>398900.44281000004</v>
      </c>
      <c r="H23" s="2" t="s">
        <v>36</v>
      </c>
      <c r="I23" s="2">
        <v>8</v>
      </c>
      <c r="J23" s="9">
        <v>7819.73</v>
      </c>
      <c r="K23" s="2">
        <v>48439981</v>
      </c>
      <c r="L23" s="2" t="s">
        <v>15</v>
      </c>
    </row>
    <row r="24" spans="1:12" x14ac:dyDescent="0.25">
      <c r="A24" s="2" t="s">
        <v>285</v>
      </c>
      <c r="B24" s="2" t="s">
        <v>16</v>
      </c>
      <c r="C24" s="2" t="s">
        <v>286</v>
      </c>
      <c r="D24" s="2" t="s">
        <v>287</v>
      </c>
      <c r="E24" s="2" t="s">
        <v>13</v>
      </c>
      <c r="F24" s="1" t="s">
        <v>87</v>
      </c>
      <c r="G24" s="8">
        <v>1094600</v>
      </c>
      <c r="H24" s="2" t="s">
        <v>36</v>
      </c>
      <c r="I24" s="2">
        <v>3</v>
      </c>
      <c r="J24" s="9">
        <v>7576.96</v>
      </c>
      <c r="K24" s="2">
        <v>124616</v>
      </c>
      <c r="L24" s="2" t="s">
        <v>15</v>
      </c>
    </row>
    <row r="25" spans="1:12" x14ac:dyDescent="0.25">
      <c r="A25" s="2" t="s">
        <v>282</v>
      </c>
      <c r="B25" s="2" t="s">
        <v>16</v>
      </c>
      <c r="C25" s="2" t="s">
        <v>283</v>
      </c>
      <c r="D25" s="2" t="s">
        <v>284</v>
      </c>
      <c r="E25" s="2" t="s">
        <v>13</v>
      </c>
      <c r="F25" s="1" t="s">
        <v>389</v>
      </c>
      <c r="G25" s="8">
        <v>1249144.2</v>
      </c>
      <c r="H25" s="2" t="s">
        <v>36</v>
      </c>
      <c r="I25" s="2">
        <v>2</v>
      </c>
      <c r="J25" s="9">
        <v>1905.67</v>
      </c>
      <c r="K25" s="2">
        <v>14659</v>
      </c>
      <c r="L25" s="2" t="s">
        <v>15</v>
      </c>
    </row>
    <row r="26" spans="1:12" x14ac:dyDescent="0.25">
      <c r="A26" s="2" t="s">
        <v>40</v>
      </c>
      <c r="B26" s="2" t="s">
        <v>16</v>
      </c>
      <c r="C26" s="2" t="s">
        <v>41</v>
      </c>
      <c r="D26" s="2" t="s">
        <v>42</v>
      </c>
      <c r="E26" s="2" t="s">
        <v>13</v>
      </c>
      <c r="F26" s="1" t="s">
        <v>394</v>
      </c>
      <c r="G26" s="8">
        <v>341141.38</v>
      </c>
      <c r="H26" s="2" t="s">
        <v>36</v>
      </c>
      <c r="I26" s="2">
        <v>1</v>
      </c>
      <c r="J26" s="9">
        <v>160</v>
      </c>
      <c r="K26" s="2">
        <v>2000</v>
      </c>
      <c r="L26" s="2" t="s">
        <v>43</v>
      </c>
    </row>
    <row r="27" spans="1:12" x14ac:dyDescent="0.25">
      <c r="A27" s="2" t="s">
        <v>84</v>
      </c>
      <c r="B27" s="2" t="s">
        <v>16</v>
      </c>
      <c r="C27" s="2" t="s">
        <v>85</v>
      </c>
      <c r="D27" s="2" t="s">
        <v>86</v>
      </c>
      <c r="E27" s="2" t="s">
        <v>13</v>
      </c>
      <c r="F27" s="1" t="s">
        <v>87</v>
      </c>
      <c r="G27" s="8">
        <v>4437712.2</v>
      </c>
      <c r="H27" s="2" t="s">
        <v>36</v>
      </c>
      <c r="I27" s="2"/>
      <c r="J27" s="2"/>
      <c r="K27" s="2"/>
      <c r="L27" s="2" t="s">
        <v>15</v>
      </c>
    </row>
    <row r="28" spans="1:12" x14ac:dyDescent="0.25">
      <c r="A28" s="2" t="s">
        <v>377</v>
      </c>
      <c r="B28" s="2" t="s">
        <v>16</v>
      </c>
      <c r="C28" s="2" t="s">
        <v>378</v>
      </c>
      <c r="D28" s="2" t="s">
        <v>379</v>
      </c>
      <c r="E28" s="2" t="s">
        <v>13</v>
      </c>
      <c r="F28" s="1" t="s">
        <v>388</v>
      </c>
      <c r="G28" s="8">
        <v>2000000</v>
      </c>
      <c r="H28" s="2" t="s">
        <v>36</v>
      </c>
      <c r="L28" s="2" t="s">
        <v>380</v>
      </c>
    </row>
    <row r="29" spans="1:12" x14ac:dyDescent="0.25">
      <c r="A29" s="2" t="s">
        <v>194</v>
      </c>
      <c r="B29" s="2" t="s">
        <v>16</v>
      </c>
      <c r="C29" s="2" t="s">
        <v>195</v>
      </c>
      <c r="D29" s="2" t="s">
        <v>196</v>
      </c>
      <c r="E29" s="2" t="s">
        <v>13</v>
      </c>
      <c r="F29" s="1" t="s">
        <v>87</v>
      </c>
      <c r="G29" s="8">
        <v>6372204.5599999996</v>
      </c>
      <c r="H29" s="2" t="s">
        <v>36</v>
      </c>
      <c r="I29" s="2"/>
      <c r="J29" s="2"/>
      <c r="K29" s="2"/>
      <c r="L29" s="2" t="s">
        <v>15</v>
      </c>
    </row>
    <row r="30" spans="1:12" x14ac:dyDescent="0.25">
      <c r="A30" s="2" t="s">
        <v>204</v>
      </c>
      <c r="B30" s="2" t="s">
        <v>27</v>
      </c>
      <c r="C30" s="2" t="s">
        <v>205</v>
      </c>
      <c r="D30" s="2" t="s">
        <v>206</v>
      </c>
      <c r="E30" s="2" t="s">
        <v>13</v>
      </c>
      <c r="F30" s="1" t="s">
        <v>207</v>
      </c>
      <c r="G30" s="8">
        <v>21345900.510000002</v>
      </c>
      <c r="H30" s="2" t="s">
        <v>208</v>
      </c>
      <c r="I30" s="2">
        <v>10</v>
      </c>
      <c r="J30" s="9">
        <v>27268.44</v>
      </c>
      <c r="K30" s="2">
        <v>27007</v>
      </c>
      <c r="L30" s="2" t="s">
        <v>26</v>
      </c>
    </row>
    <row r="31" spans="1:12" x14ac:dyDescent="0.25">
      <c r="A31" s="2" t="s">
        <v>314</v>
      </c>
      <c r="B31" s="2" t="s">
        <v>27</v>
      </c>
      <c r="C31" s="2" t="s">
        <v>315</v>
      </c>
      <c r="D31" s="2" t="s">
        <v>316</v>
      </c>
      <c r="E31" s="2" t="s">
        <v>13</v>
      </c>
      <c r="F31" s="1" t="s">
        <v>317</v>
      </c>
      <c r="G31" s="8">
        <v>13417628</v>
      </c>
      <c r="H31" s="2" t="s">
        <v>208</v>
      </c>
      <c r="I31" s="2">
        <v>4</v>
      </c>
      <c r="J31" s="9">
        <v>24918.2</v>
      </c>
      <c r="K31" s="2">
        <v>19036</v>
      </c>
      <c r="L31" s="2" t="s">
        <v>318</v>
      </c>
    </row>
    <row r="32" spans="1:12" x14ac:dyDescent="0.25">
      <c r="A32" s="2" t="s">
        <v>183</v>
      </c>
      <c r="B32" s="2" t="s">
        <v>16</v>
      </c>
      <c r="C32" s="2" t="s">
        <v>184</v>
      </c>
      <c r="D32" s="2" t="s">
        <v>185</v>
      </c>
      <c r="E32" s="2" t="s">
        <v>13</v>
      </c>
      <c r="F32" s="1" t="s">
        <v>186</v>
      </c>
      <c r="G32" s="8">
        <v>4825641.5999999996</v>
      </c>
      <c r="H32" s="2" t="s">
        <v>187</v>
      </c>
      <c r="I32" s="2">
        <v>2</v>
      </c>
      <c r="J32" s="9">
        <v>1136.03</v>
      </c>
      <c r="K32" s="2">
        <v>11374</v>
      </c>
      <c r="L32" s="2" t="s">
        <v>15</v>
      </c>
    </row>
    <row r="33" spans="1:12" x14ac:dyDescent="0.25">
      <c r="A33" s="2" t="s">
        <v>209</v>
      </c>
      <c r="B33" s="2" t="s">
        <v>27</v>
      </c>
      <c r="C33" s="2" t="s">
        <v>210</v>
      </c>
      <c r="D33" s="2" t="s">
        <v>211</v>
      </c>
      <c r="E33" s="2" t="s">
        <v>13</v>
      </c>
      <c r="F33" s="1" t="s">
        <v>216</v>
      </c>
      <c r="G33" s="8">
        <v>47776165.5</v>
      </c>
      <c r="H33" s="2" t="s">
        <v>156</v>
      </c>
      <c r="I33" s="2">
        <v>603</v>
      </c>
      <c r="J33" s="9">
        <v>4474036.92</v>
      </c>
      <c r="K33" s="2">
        <v>21080944</v>
      </c>
      <c r="L33" s="2" t="s">
        <v>212</v>
      </c>
    </row>
    <row r="34" spans="1:12" x14ac:dyDescent="0.25">
      <c r="A34" s="2" t="s">
        <v>153</v>
      </c>
      <c r="B34" s="2" t="s">
        <v>27</v>
      </c>
      <c r="C34" s="2" t="s">
        <v>154</v>
      </c>
      <c r="D34" s="2" t="s">
        <v>155</v>
      </c>
      <c r="E34" s="2" t="s">
        <v>13</v>
      </c>
      <c r="F34" s="1" t="s">
        <v>216</v>
      </c>
      <c r="G34" s="8">
        <v>6092770.9249999998</v>
      </c>
      <c r="H34" s="2" t="s">
        <v>156</v>
      </c>
      <c r="I34" s="2"/>
      <c r="J34" s="2"/>
      <c r="K34" s="2"/>
      <c r="L34" s="2" t="s">
        <v>26</v>
      </c>
    </row>
    <row r="35" spans="1:12" x14ac:dyDescent="0.25">
      <c r="A35" s="2" t="s">
        <v>251</v>
      </c>
      <c r="B35" s="2" t="s">
        <v>16</v>
      </c>
      <c r="C35" s="2" t="s">
        <v>252</v>
      </c>
      <c r="D35" s="2" t="s">
        <v>253</v>
      </c>
      <c r="E35" s="2" t="s">
        <v>13</v>
      </c>
      <c r="F35" s="1" t="s">
        <v>87</v>
      </c>
      <c r="G35" s="8">
        <v>10280750</v>
      </c>
      <c r="H35" s="2" t="s">
        <v>14</v>
      </c>
      <c r="I35" s="2">
        <v>28</v>
      </c>
      <c r="J35" s="9">
        <v>66145.52</v>
      </c>
      <c r="K35" s="2">
        <v>6619494</v>
      </c>
      <c r="L35" s="2" t="s">
        <v>254</v>
      </c>
    </row>
    <row r="36" spans="1:12" x14ac:dyDescent="0.25">
      <c r="A36" s="2" t="s">
        <v>10</v>
      </c>
      <c r="B36" s="2" t="s">
        <v>16</v>
      </c>
      <c r="C36" s="2" t="s">
        <v>11</v>
      </c>
      <c r="D36" s="2" t="s">
        <v>12</v>
      </c>
      <c r="E36" s="2" t="s">
        <v>13</v>
      </c>
      <c r="F36" s="1" t="s">
        <v>394</v>
      </c>
      <c r="G36" s="8">
        <v>5006906.7394500002</v>
      </c>
      <c r="H36" s="2" t="s">
        <v>14</v>
      </c>
      <c r="I36" s="2">
        <v>4</v>
      </c>
      <c r="J36" s="9">
        <v>31183.46</v>
      </c>
      <c r="K36" s="2">
        <v>6239002</v>
      </c>
      <c r="L36" s="2" t="s">
        <v>15</v>
      </c>
    </row>
    <row r="37" spans="1:12" x14ac:dyDescent="0.25">
      <c r="A37" s="2" t="s">
        <v>362</v>
      </c>
      <c r="B37" s="2" t="s">
        <v>16</v>
      </c>
      <c r="C37" s="2" t="s">
        <v>363</v>
      </c>
      <c r="D37" s="2" t="s">
        <v>364</v>
      </c>
      <c r="E37" s="2" t="s">
        <v>13</v>
      </c>
      <c r="F37" s="1" t="s">
        <v>365</v>
      </c>
      <c r="G37" s="8">
        <v>5880527.4772500005</v>
      </c>
      <c r="H37" s="2" t="s">
        <v>14</v>
      </c>
      <c r="I37" s="2">
        <v>12</v>
      </c>
      <c r="J37" s="9">
        <v>9156.1200000000008</v>
      </c>
      <c r="K37" s="2">
        <v>1367135</v>
      </c>
      <c r="L37" s="2" t="s">
        <v>43</v>
      </c>
    </row>
    <row r="38" spans="1:12" x14ac:dyDescent="0.25">
      <c r="A38" s="2" t="s">
        <v>300</v>
      </c>
      <c r="B38" s="2" t="s">
        <v>16</v>
      </c>
      <c r="C38" s="2" t="s">
        <v>301</v>
      </c>
      <c r="D38" s="2" t="s">
        <v>302</v>
      </c>
      <c r="E38" s="2" t="s">
        <v>13</v>
      </c>
      <c r="F38" s="1" t="s">
        <v>303</v>
      </c>
      <c r="G38" s="8">
        <v>4940486.28</v>
      </c>
      <c r="H38" s="2" t="s">
        <v>14</v>
      </c>
      <c r="I38" s="2">
        <v>2</v>
      </c>
      <c r="J38" s="9">
        <v>2190.88</v>
      </c>
      <c r="K38" s="2">
        <v>13318</v>
      </c>
      <c r="L38" s="2" t="s">
        <v>62</v>
      </c>
    </row>
    <row r="39" spans="1:12" x14ac:dyDescent="0.25">
      <c r="A39" s="2" t="s">
        <v>319</v>
      </c>
      <c r="B39" s="2" t="s">
        <v>16</v>
      </c>
      <c r="C39" s="2" t="s">
        <v>320</v>
      </c>
      <c r="D39" s="2" t="s">
        <v>321</v>
      </c>
      <c r="E39" s="2" t="s">
        <v>13</v>
      </c>
      <c r="F39" s="1" t="s">
        <v>186</v>
      </c>
      <c r="G39" s="8">
        <v>3451020</v>
      </c>
      <c r="H39" s="2" t="s">
        <v>14</v>
      </c>
      <c r="I39" s="2">
        <v>1</v>
      </c>
      <c r="J39" s="9">
        <v>2100</v>
      </c>
      <c r="K39" s="2">
        <v>300000</v>
      </c>
      <c r="L39" s="2" t="s">
        <v>43</v>
      </c>
    </row>
    <row r="40" spans="1:12" x14ac:dyDescent="0.25">
      <c r="A40" s="2" t="s">
        <v>276</v>
      </c>
      <c r="B40" s="2" t="s">
        <v>16</v>
      </c>
      <c r="C40" s="2" t="s">
        <v>277</v>
      </c>
      <c r="D40" s="2" t="s">
        <v>278</v>
      </c>
      <c r="E40" s="2" t="s">
        <v>13</v>
      </c>
      <c r="F40" s="1" t="s">
        <v>174</v>
      </c>
      <c r="G40" s="8">
        <v>3417742.5</v>
      </c>
      <c r="H40" s="2" t="s">
        <v>14</v>
      </c>
      <c r="I40" s="2">
        <v>1</v>
      </c>
      <c r="J40" s="9">
        <v>89.05</v>
      </c>
      <c r="K40" s="2">
        <v>8646</v>
      </c>
      <c r="L40" s="2" t="s">
        <v>15</v>
      </c>
    </row>
    <row r="41" spans="1:12" x14ac:dyDescent="0.25">
      <c r="A41" s="2" t="s">
        <v>369</v>
      </c>
      <c r="B41" s="2" t="s">
        <v>16</v>
      </c>
      <c r="C41" s="2" t="s">
        <v>370</v>
      </c>
      <c r="D41" s="2" t="s">
        <v>371</v>
      </c>
      <c r="E41" s="2" t="s">
        <v>13</v>
      </c>
      <c r="F41" s="1" t="s">
        <v>372</v>
      </c>
      <c r="G41" s="8">
        <v>7100980.1799999997</v>
      </c>
      <c r="H41" s="2" t="s">
        <v>14</v>
      </c>
      <c r="I41" s="2">
        <v>1</v>
      </c>
      <c r="J41" s="9">
        <v>30</v>
      </c>
      <c r="K41" s="2">
        <v>200</v>
      </c>
      <c r="L41" s="2" t="s">
        <v>43</v>
      </c>
    </row>
    <row r="42" spans="1:12" x14ac:dyDescent="0.25">
      <c r="A42" s="2" t="s">
        <v>107</v>
      </c>
      <c r="B42" s="2" t="s">
        <v>16</v>
      </c>
      <c r="C42" s="2" t="s">
        <v>108</v>
      </c>
      <c r="D42" s="2" t="s">
        <v>109</v>
      </c>
      <c r="E42" s="2" t="s">
        <v>13</v>
      </c>
      <c r="F42" s="1" t="s">
        <v>87</v>
      </c>
      <c r="G42" s="8">
        <v>1919398.14</v>
      </c>
      <c r="H42" s="2" t="s">
        <v>14</v>
      </c>
      <c r="I42" s="2"/>
      <c r="J42" s="2"/>
      <c r="K42" s="2"/>
      <c r="L42" s="2" t="s">
        <v>110</v>
      </c>
    </row>
    <row r="43" spans="1:12" x14ac:dyDescent="0.25">
      <c r="A43" s="2" t="s">
        <v>270</v>
      </c>
      <c r="B43" s="2" t="s">
        <v>16</v>
      </c>
      <c r="C43" s="2" t="s">
        <v>271</v>
      </c>
      <c r="D43" s="2" t="s">
        <v>272</v>
      </c>
      <c r="E43" s="2" t="s">
        <v>13</v>
      </c>
      <c r="F43" s="1" t="s">
        <v>307</v>
      </c>
      <c r="G43" s="8">
        <v>30759002.800000001</v>
      </c>
      <c r="H43" s="2" t="s">
        <v>14</v>
      </c>
      <c r="I43" s="2"/>
      <c r="J43" s="2"/>
      <c r="K43" s="2"/>
      <c r="L43" s="2" t="s">
        <v>62</v>
      </c>
    </row>
    <row r="44" spans="1:12" x14ac:dyDescent="0.25">
      <c r="A44" s="2" t="s">
        <v>119</v>
      </c>
      <c r="B44" s="2" t="s">
        <v>16</v>
      </c>
      <c r="C44" s="2" t="s">
        <v>120</v>
      </c>
      <c r="D44" s="2" t="s">
        <v>121</v>
      </c>
      <c r="E44" s="2" t="s">
        <v>13</v>
      </c>
      <c r="F44" s="1" t="s">
        <v>87</v>
      </c>
      <c r="G44" s="8">
        <v>847046.55</v>
      </c>
      <c r="H44" s="2" t="s">
        <v>122</v>
      </c>
      <c r="I44" s="2">
        <v>11</v>
      </c>
      <c r="J44" s="9">
        <v>45791.8</v>
      </c>
      <c r="K44" s="2">
        <v>8830</v>
      </c>
      <c r="L44" s="2" t="s">
        <v>110</v>
      </c>
    </row>
    <row r="45" spans="1:12" x14ac:dyDescent="0.25">
      <c r="A45" s="2" t="s">
        <v>221</v>
      </c>
      <c r="B45" s="2" t="s">
        <v>27</v>
      </c>
      <c r="C45" s="2" t="s">
        <v>222</v>
      </c>
      <c r="D45" s="2" t="s">
        <v>223</v>
      </c>
      <c r="E45" s="2" t="s">
        <v>13</v>
      </c>
      <c r="F45" s="1" t="s">
        <v>87</v>
      </c>
      <c r="G45" s="8">
        <v>137131914.94999999</v>
      </c>
      <c r="H45" s="2" t="s">
        <v>122</v>
      </c>
      <c r="I45" s="2"/>
      <c r="J45" s="2"/>
      <c r="K45" s="2"/>
      <c r="L45" s="2" t="s">
        <v>62</v>
      </c>
    </row>
    <row r="46" spans="1:12" x14ac:dyDescent="0.25">
      <c r="A46" s="2" t="s">
        <v>342</v>
      </c>
      <c r="B46" s="2" t="s">
        <v>16</v>
      </c>
      <c r="C46" s="2" t="s">
        <v>343</v>
      </c>
      <c r="D46" s="2" t="s">
        <v>344</v>
      </c>
      <c r="E46" s="2" t="s">
        <v>13</v>
      </c>
      <c r="F46" s="1"/>
      <c r="G46" s="8">
        <v>6000000</v>
      </c>
      <c r="H46" s="2" t="s">
        <v>345</v>
      </c>
      <c r="I46" s="2">
        <v>1</v>
      </c>
      <c r="J46" s="9">
        <v>350</v>
      </c>
      <c r="K46" s="2">
        <v>1000</v>
      </c>
      <c r="L46" s="2" t="s">
        <v>15</v>
      </c>
    </row>
    <row r="47" spans="1:12" x14ac:dyDescent="0.25">
      <c r="A47" s="2" t="s">
        <v>111</v>
      </c>
      <c r="B47" s="2" t="s">
        <v>16</v>
      </c>
      <c r="C47" s="2" t="s">
        <v>112</v>
      </c>
      <c r="D47" s="2" t="s">
        <v>113</v>
      </c>
      <c r="E47" s="2" t="s">
        <v>13</v>
      </c>
      <c r="F47" s="1" t="s">
        <v>114</v>
      </c>
      <c r="G47" s="8">
        <v>9335195.3499999996</v>
      </c>
      <c r="H47" s="2" t="s">
        <v>115</v>
      </c>
      <c r="I47" s="2"/>
      <c r="J47" s="2"/>
      <c r="K47" s="2"/>
      <c r="L47" s="2" t="s">
        <v>15</v>
      </c>
    </row>
    <row r="48" spans="1:12" x14ac:dyDescent="0.25">
      <c r="A48" s="2" t="s">
        <v>255</v>
      </c>
      <c r="B48" s="2" t="s">
        <v>16</v>
      </c>
      <c r="C48" s="2" t="s">
        <v>256</v>
      </c>
      <c r="D48" s="2" t="s">
        <v>257</v>
      </c>
      <c r="E48" s="2" t="s">
        <v>13</v>
      </c>
      <c r="F48" s="1" t="s">
        <v>392</v>
      </c>
      <c r="G48" s="8">
        <v>2451448.8199999998</v>
      </c>
      <c r="H48" s="2" t="s">
        <v>258</v>
      </c>
      <c r="I48" s="2">
        <v>12</v>
      </c>
      <c r="J48" s="9">
        <v>25459.38</v>
      </c>
      <c r="K48" s="2">
        <v>5767914</v>
      </c>
      <c r="L48" s="2" t="s">
        <v>32</v>
      </c>
    </row>
    <row r="49" spans="1:12" x14ac:dyDescent="0.25">
      <c r="A49" s="2" t="s">
        <v>79</v>
      </c>
      <c r="B49" s="2" t="s">
        <v>16</v>
      </c>
      <c r="C49" s="2" t="s">
        <v>80</v>
      </c>
      <c r="D49" s="2" t="s">
        <v>81</v>
      </c>
      <c r="E49" s="2" t="s">
        <v>13</v>
      </c>
      <c r="F49" s="1" t="s">
        <v>87</v>
      </c>
      <c r="G49" s="8">
        <v>1616905.8480000002</v>
      </c>
      <c r="H49" s="2" t="s">
        <v>82</v>
      </c>
      <c r="I49" s="2">
        <v>1</v>
      </c>
      <c r="J49" s="9">
        <v>0.08</v>
      </c>
      <c r="K49" s="2">
        <v>2</v>
      </c>
      <c r="L49" s="2" t="s">
        <v>83</v>
      </c>
    </row>
    <row r="50" spans="1:12" x14ac:dyDescent="0.25">
      <c r="A50" s="2" t="s">
        <v>98</v>
      </c>
      <c r="B50" s="2" t="s">
        <v>16</v>
      </c>
      <c r="C50" s="2" t="s">
        <v>99</v>
      </c>
      <c r="D50" s="2" t="s">
        <v>100</v>
      </c>
      <c r="E50" s="2" t="s">
        <v>13</v>
      </c>
      <c r="F50" s="1" t="s">
        <v>87</v>
      </c>
      <c r="G50" s="8">
        <v>998472.8</v>
      </c>
      <c r="H50" s="2" t="s">
        <v>82</v>
      </c>
      <c r="I50" s="2"/>
      <c r="J50" s="2"/>
      <c r="K50" s="2"/>
      <c r="L50" s="2" t="s">
        <v>43</v>
      </c>
    </row>
    <row r="51" spans="1:12" x14ac:dyDescent="0.25">
      <c r="A51" s="2" t="s">
        <v>123</v>
      </c>
      <c r="B51" s="2" t="s">
        <v>16</v>
      </c>
      <c r="C51" s="2" t="s">
        <v>124</v>
      </c>
      <c r="D51" s="2" t="s">
        <v>125</v>
      </c>
      <c r="E51" s="2" t="s">
        <v>13</v>
      </c>
      <c r="F51" s="1" t="s">
        <v>376</v>
      </c>
      <c r="G51" s="8">
        <v>5202623.5875000004</v>
      </c>
      <c r="H51" s="2" t="s">
        <v>20</v>
      </c>
      <c r="I51" s="2">
        <v>2</v>
      </c>
      <c r="J51" s="9">
        <v>238000</v>
      </c>
      <c r="K51" s="2">
        <v>20000000</v>
      </c>
      <c r="L51" s="2" t="s">
        <v>126</v>
      </c>
    </row>
    <row r="52" spans="1:12" x14ac:dyDescent="0.25">
      <c r="A52" s="2" t="s">
        <v>242</v>
      </c>
      <c r="B52" s="2" t="s">
        <v>16</v>
      </c>
      <c r="C52" s="2" t="s">
        <v>243</v>
      </c>
      <c r="D52" s="2" t="s">
        <v>244</v>
      </c>
      <c r="E52" s="2" t="s">
        <v>13</v>
      </c>
      <c r="F52" s="1" t="s">
        <v>87</v>
      </c>
      <c r="G52" s="8">
        <v>22095843.510000002</v>
      </c>
      <c r="H52" s="2" t="s">
        <v>20</v>
      </c>
      <c r="I52" s="2">
        <v>18</v>
      </c>
      <c r="J52" s="9">
        <v>112402.27</v>
      </c>
      <c r="K52" s="2">
        <v>2335483</v>
      </c>
      <c r="L52" s="2" t="s">
        <v>15</v>
      </c>
    </row>
    <row r="53" spans="1:12" x14ac:dyDescent="0.25">
      <c r="A53" s="2" t="s">
        <v>267</v>
      </c>
      <c r="B53" s="2" t="s">
        <v>16</v>
      </c>
      <c r="C53" s="2" t="s">
        <v>268</v>
      </c>
      <c r="D53" s="2" t="s">
        <v>269</v>
      </c>
      <c r="E53" s="2" t="s">
        <v>13</v>
      </c>
      <c r="F53" s="1" t="s">
        <v>87</v>
      </c>
      <c r="G53" s="8">
        <v>377800.00159999996</v>
      </c>
      <c r="H53" s="2" t="s">
        <v>20</v>
      </c>
      <c r="I53" s="2">
        <v>6</v>
      </c>
      <c r="J53" s="9">
        <v>17005.79</v>
      </c>
      <c r="K53" s="2">
        <v>13545787</v>
      </c>
      <c r="L53" s="2" t="s">
        <v>15</v>
      </c>
    </row>
    <row r="54" spans="1:12" x14ac:dyDescent="0.25">
      <c r="A54" s="2" t="s">
        <v>297</v>
      </c>
      <c r="B54" s="2" t="s">
        <v>16</v>
      </c>
      <c r="C54" s="2" t="s">
        <v>298</v>
      </c>
      <c r="D54" s="2" t="s">
        <v>299</v>
      </c>
      <c r="E54" s="2" t="s">
        <v>13</v>
      </c>
      <c r="F54" s="1" t="s">
        <v>87</v>
      </c>
      <c r="G54" s="8">
        <v>8373562.5</v>
      </c>
      <c r="H54" s="2" t="s">
        <v>20</v>
      </c>
      <c r="I54" s="2">
        <v>4</v>
      </c>
      <c r="J54" s="9">
        <v>10309.59</v>
      </c>
      <c r="K54" s="2">
        <v>385694</v>
      </c>
      <c r="L54" s="2" t="s">
        <v>15</v>
      </c>
    </row>
    <row r="55" spans="1:12" x14ac:dyDescent="0.25">
      <c r="A55" s="2" t="s">
        <v>259</v>
      </c>
      <c r="B55" s="2" t="s">
        <v>16</v>
      </c>
      <c r="C55" s="2" t="s">
        <v>260</v>
      </c>
      <c r="D55" s="2" t="s">
        <v>261</v>
      </c>
      <c r="E55" s="2" t="s">
        <v>13</v>
      </c>
      <c r="F55" s="1" t="s">
        <v>87</v>
      </c>
      <c r="G55" s="8">
        <v>14231901.340499999</v>
      </c>
      <c r="H55" s="2" t="s">
        <v>20</v>
      </c>
      <c r="I55" s="2">
        <v>10</v>
      </c>
      <c r="J55" s="9">
        <v>4473.53</v>
      </c>
      <c r="K55" s="2">
        <v>367509</v>
      </c>
      <c r="L55" s="2" t="s">
        <v>262</v>
      </c>
    </row>
    <row r="56" spans="1:12" x14ac:dyDescent="0.25">
      <c r="A56" s="2" t="s">
        <v>168</v>
      </c>
      <c r="B56" s="2" t="s">
        <v>16</v>
      </c>
      <c r="C56" s="2" t="s">
        <v>169</v>
      </c>
      <c r="D56" s="2" t="s">
        <v>170</v>
      </c>
      <c r="E56" s="2" t="s">
        <v>13</v>
      </c>
      <c r="F56" s="1" t="s">
        <v>387</v>
      </c>
      <c r="G56" s="8">
        <v>30450.055965</v>
      </c>
      <c r="H56" s="2" t="s">
        <v>20</v>
      </c>
      <c r="I56" s="2">
        <v>1</v>
      </c>
      <c r="J56" s="9">
        <v>0</v>
      </c>
      <c r="K56" s="2">
        <v>2</v>
      </c>
      <c r="L56" s="2" t="s">
        <v>15</v>
      </c>
    </row>
    <row r="57" spans="1:12" x14ac:dyDescent="0.25">
      <c r="A57" s="2" t="s">
        <v>188</v>
      </c>
      <c r="B57" s="2" t="s">
        <v>16</v>
      </c>
      <c r="C57" s="2" t="s">
        <v>189</v>
      </c>
      <c r="D57" s="2" t="s">
        <v>190</v>
      </c>
      <c r="E57" s="2" t="s">
        <v>13</v>
      </c>
      <c r="F57" s="1" t="s">
        <v>87</v>
      </c>
      <c r="G57" s="8">
        <v>2895297.3680000002</v>
      </c>
      <c r="H57" s="2" t="s">
        <v>20</v>
      </c>
      <c r="I57" s="2"/>
      <c r="J57" s="2"/>
      <c r="K57" s="2"/>
      <c r="L57" s="2" t="s">
        <v>43</v>
      </c>
    </row>
    <row r="58" spans="1:12" x14ac:dyDescent="0.25">
      <c r="A58" s="2" t="s">
        <v>17</v>
      </c>
      <c r="B58" s="2" t="s">
        <v>16</v>
      </c>
      <c r="C58" s="2" t="s">
        <v>18</v>
      </c>
      <c r="D58" s="2" t="s">
        <v>19</v>
      </c>
      <c r="E58" s="2" t="s">
        <v>13</v>
      </c>
      <c r="F58" s="1" t="s">
        <v>387</v>
      </c>
      <c r="G58" s="8">
        <v>2506250</v>
      </c>
      <c r="H58" s="2" t="s">
        <v>20</v>
      </c>
      <c r="I58" s="2"/>
      <c r="J58" s="2"/>
      <c r="K58" s="2"/>
      <c r="L58" s="2" t="s">
        <v>21</v>
      </c>
    </row>
    <row r="59" spans="1:12" x14ac:dyDescent="0.25">
      <c r="A59" s="2" t="s">
        <v>58</v>
      </c>
      <c r="B59" s="2" t="s">
        <v>27</v>
      </c>
      <c r="C59" s="2" t="s">
        <v>59</v>
      </c>
      <c r="D59" s="2" t="s">
        <v>60</v>
      </c>
      <c r="E59" s="2" t="s">
        <v>13</v>
      </c>
      <c r="F59" s="1" t="s">
        <v>307</v>
      </c>
      <c r="G59" s="8">
        <v>56835822.674999997</v>
      </c>
      <c r="H59" s="2" t="s">
        <v>61</v>
      </c>
      <c r="I59" s="2"/>
      <c r="J59" s="2"/>
      <c r="K59" s="2"/>
      <c r="L59" s="2" t="s">
        <v>62</v>
      </c>
    </row>
    <row r="60" spans="1:12" x14ac:dyDescent="0.25">
      <c r="A60" s="2" t="s">
        <v>175</v>
      </c>
      <c r="B60" s="2" t="s">
        <v>16</v>
      </c>
      <c r="C60" s="2" t="s">
        <v>176</v>
      </c>
      <c r="D60" s="2" t="s">
        <v>177</v>
      </c>
      <c r="E60" s="2" t="s">
        <v>13</v>
      </c>
      <c r="F60" s="1" t="s">
        <v>307</v>
      </c>
      <c r="G60" s="8">
        <v>3708588.9</v>
      </c>
      <c r="H60" s="2" t="s">
        <v>61</v>
      </c>
      <c r="I60" s="2"/>
      <c r="J60" s="2"/>
      <c r="K60" s="2"/>
      <c r="L60" s="2" t="s">
        <v>21</v>
      </c>
    </row>
    <row r="61" spans="1:12" x14ac:dyDescent="0.25">
      <c r="A61" s="2" t="s">
        <v>353</v>
      </c>
      <c r="B61" s="2" t="s">
        <v>16</v>
      </c>
      <c r="C61" s="2" t="s">
        <v>354</v>
      </c>
      <c r="D61" s="2" t="s">
        <v>355</v>
      </c>
      <c r="E61" s="2" t="s">
        <v>13</v>
      </c>
      <c r="F61" s="1" t="s">
        <v>307</v>
      </c>
      <c r="G61" s="8">
        <v>10086225.27</v>
      </c>
      <c r="H61" s="2" t="s">
        <v>356</v>
      </c>
      <c r="I61" s="2"/>
      <c r="J61" s="2"/>
      <c r="K61" s="2"/>
      <c r="L61" s="2" t="s">
        <v>357</v>
      </c>
    </row>
    <row r="62" spans="1:12" x14ac:dyDescent="0.25">
      <c r="A62" s="2" t="s">
        <v>358</v>
      </c>
      <c r="B62" s="2" t="s">
        <v>16</v>
      </c>
      <c r="C62" s="2" t="s">
        <v>359</v>
      </c>
      <c r="D62" s="2" t="s">
        <v>360</v>
      </c>
      <c r="E62" s="2" t="s">
        <v>13</v>
      </c>
      <c r="F62" s="1" t="s">
        <v>87</v>
      </c>
      <c r="G62" s="8">
        <v>1029862.5074999999</v>
      </c>
      <c r="H62" s="2" t="s">
        <v>361</v>
      </c>
      <c r="I62" s="2">
        <v>7</v>
      </c>
      <c r="J62" s="9">
        <v>24541.83</v>
      </c>
      <c r="K62" s="2">
        <v>2493333</v>
      </c>
      <c r="L62" s="2" t="s">
        <v>15</v>
      </c>
    </row>
    <row r="63" spans="1:12" x14ac:dyDescent="0.25">
      <c r="A63" s="2" t="s">
        <v>381</v>
      </c>
      <c r="B63" s="2" t="s">
        <v>16</v>
      </c>
      <c r="C63" s="2" t="s">
        <v>382</v>
      </c>
      <c r="D63" s="2" t="s">
        <v>383</v>
      </c>
      <c r="E63" s="2" t="s">
        <v>13</v>
      </c>
      <c r="F63" s="1"/>
      <c r="G63" s="8">
        <v>41176470.450000003</v>
      </c>
      <c r="H63" s="2" t="s">
        <v>384</v>
      </c>
      <c r="I63" s="4">
        <v>5</v>
      </c>
      <c r="J63" s="10">
        <v>4079.25</v>
      </c>
      <c r="K63" s="4">
        <v>69053</v>
      </c>
      <c r="L63" s="2" t="s">
        <v>266</v>
      </c>
    </row>
    <row r="64" spans="1:12" x14ac:dyDescent="0.25">
      <c r="A64" s="2" t="s">
        <v>47</v>
      </c>
      <c r="B64" s="2" t="s">
        <v>16</v>
      </c>
      <c r="C64" s="2" t="s">
        <v>48</v>
      </c>
      <c r="D64" s="2" t="s">
        <v>49</v>
      </c>
      <c r="E64" s="2" t="s">
        <v>13</v>
      </c>
      <c r="F64" s="1" t="s">
        <v>114</v>
      </c>
      <c r="G64" s="8">
        <v>16672106.025</v>
      </c>
      <c r="H64" s="2" t="s">
        <v>31</v>
      </c>
      <c r="I64" s="2">
        <v>531</v>
      </c>
      <c r="J64" s="9">
        <v>1338035.1499999999</v>
      </c>
      <c r="K64" s="2">
        <v>5426356</v>
      </c>
      <c r="L64" s="2" t="s">
        <v>50</v>
      </c>
    </row>
    <row r="65" spans="1:12" x14ac:dyDescent="0.25">
      <c r="A65" s="2" t="s">
        <v>161</v>
      </c>
      <c r="B65" s="2" t="s">
        <v>27</v>
      </c>
      <c r="C65" s="2" t="s">
        <v>162</v>
      </c>
      <c r="D65" s="2" t="s">
        <v>163</v>
      </c>
      <c r="E65" s="2" t="s">
        <v>13</v>
      </c>
      <c r="F65" s="1" t="s">
        <v>87</v>
      </c>
      <c r="G65" s="8">
        <v>66467165.670000002</v>
      </c>
      <c r="H65" s="2" t="s">
        <v>31</v>
      </c>
      <c r="I65" s="2">
        <v>397</v>
      </c>
      <c r="J65" s="9">
        <v>1335050.08</v>
      </c>
      <c r="K65" s="2">
        <v>4257579</v>
      </c>
      <c r="L65" s="2" t="s">
        <v>164</v>
      </c>
    </row>
    <row r="66" spans="1:12" x14ac:dyDescent="0.25">
      <c r="A66" s="2" t="s">
        <v>37</v>
      </c>
      <c r="B66" s="2" t="s">
        <v>16</v>
      </c>
      <c r="C66" s="2" t="s">
        <v>38</v>
      </c>
      <c r="D66" s="2" t="s">
        <v>39</v>
      </c>
      <c r="E66" s="2" t="s">
        <v>13</v>
      </c>
      <c r="F66" s="1" t="s">
        <v>389</v>
      </c>
      <c r="G66" s="8">
        <v>5392403.1315000001</v>
      </c>
      <c r="H66" s="2" t="s">
        <v>31</v>
      </c>
      <c r="I66" s="2">
        <v>70</v>
      </c>
      <c r="J66" s="9">
        <v>477254.2</v>
      </c>
      <c r="K66" s="2">
        <v>14064026</v>
      </c>
      <c r="L66" s="2" t="s">
        <v>32</v>
      </c>
    </row>
    <row r="67" spans="1:12" x14ac:dyDescent="0.25">
      <c r="A67" s="2" t="s">
        <v>28</v>
      </c>
      <c r="B67" s="2" t="s">
        <v>16</v>
      </c>
      <c r="C67" s="2" t="s">
        <v>29</v>
      </c>
      <c r="D67" s="2" t="s">
        <v>30</v>
      </c>
      <c r="E67" s="2" t="s">
        <v>13</v>
      </c>
      <c r="F67" s="1" t="s">
        <v>87</v>
      </c>
      <c r="G67" s="8">
        <v>6365767.8499999996</v>
      </c>
      <c r="H67" s="2" t="s">
        <v>31</v>
      </c>
      <c r="I67" s="2">
        <v>23</v>
      </c>
      <c r="J67" s="9">
        <v>245388.87</v>
      </c>
      <c r="K67" s="2">
        <v>7316005</v>
      </c>
      <c r="L67" s="2" t="s">
        <v>32</v>
      </c>
    </row>
    <row r="68" spans="1:12" x14ac:dyDescent="0.25">
      <c r="A68" s="2" t="s">
        <v>116</v>
      </c>
      <c r="B68" s="2" t="s">
        <v>16</v>
      </c>
      <c r="C68" s="2" t="s">
        <v>117</v>
      </c>
      <c r="D68" s="2" t="s">
        <v>118</v>
      </c>
      <c r="E68" s="2" t="s">
        <v>13</v>
      </c>
      <c r="F68" s="1" t="s">
        <v>87</v>
      </c>
      <c r="G68" s="8">
        <v>2052926.3527500001</v>
      </c>
      <c r="H68" s="2" t="s">
        <v>31</v>
      </c>
      <c r="I68" s="2">
        <v>59</v>
      </c>
      <c r="J68" s="9">
        <v>199260.14</v>
      </c>
      <c r="K68" s="2">
        <v>21868866</v>
      </c>
      <c r="L68" s="2" t="s">
        <v>71</v>
      </c>
    </row>
    <row r="69" spans="1:12" x14ac:dyDescent="0.25">
      <c r="A69" s="2" t="s">
        <v>157</v>
      </c>
      <c r="B69" s="2" t="s">
        <v>16</v>
      </c>
      <c r="C69" s="2" t="s">
        <v>158</v>
      </c>
      <c r="D69" s="2" t="s">
        <v>159</v>
      </c>
      <c r="E69" s="2" t="s">
        <v>13</v>
      </c>
      <c r="F69" s="1" t="s">
        <v>87</v>
      </c>
      <c r="G69" s="8">
        <v>5242447.05</v>
      </c>
      <c r="H69" s="2" t="s">
        <v>31</v>
      </c>
      <c r="I69" s="2">
        <v>57</v>
      </c>
      <c r="J69" s="9">
        <v>86116.92</v>
      </c>
      <c r="K69" s="2">
        <v>3093064</v>
      </c>
      <c r="L69" s="2" t="s">
        <v>160</v>
      </c>
    </row>
    <row r="70" spans="1:12" x14ac:dyDescent="0.25">
      <c r="A70" s="2" t="s">
        <v>147</v>
      </c>
      <c r="B70" s="2" t="s">
        <v>16</v>
      </c>
      <c r="C70" s="2" t="s">
        <v>148</v>
      </c>
      <c r="D70" s="2" t="s">
        <v>149</v>
      </c>
      <c r="E70" s="2" t="s">
        <v>13</v>
      </c>
      <c r="F70" s="1" t="s">
        <v>87</v>
      </c>
      <c r="G70" s="8">
        <v>4307911.5030000005</v>
      </c>
      <c r="H70" s="2" t="s">
        <v>31</v>
      </c>
      <c r="I70" s="2">
        <v>56</v>
      </c>
      <c r="J70" s="9">
        <v>33251.06</v>
      </c>
      <c r="K70" s="2">
        <v>6488590</v>
      </c>
      <c r="L70" s="2" t="s">
        <v>62</v>
      </c>
    </row>
    <row r="71" spans="1:12" x14ac:dyDescent="0.25">
      <c r="A71" s="2" t="s">
        <v>230</v>
      </c>
      <c r="B71" s="2" t="s">
        <v>16</v>
      </c>
      <c r="C71" s="2" t="s">
        <v>231</v>
      </c>
      <c r="D71" s="2" t="s">
        <v>232</v>
      </c>
      <c r="E71" s="2" t="s">
        <v>13</v>
      </c>
      <c r="F71" s="1" t="s">
        <v>114</v>
      </c>
      <c r="G71" s="8">
        <v>5400000</v>
      </c>
      <c r="H71" s="2" t="s">
        <v>31</v>
      </c>
      <c r="I71" s="2">
        <v>2</v>
      </c>
      <c r="J71" s="9">
        <v>3730.5</v>
      </c>
      <c r="K71" s="2">
        <v>425</v>
      </c>
      <c r="L71" s="2" t="s">
        <v>43</v>
      </c>
    </row>
    <row r="72" spans="1:12" x14ac:dyDescent="0.25">
      <c r="A72" s="2" t="s">
        <v>245</v>
      </c>
      <c r="B72" s="2" t="s">
        <v>16</v>
      </c>
      <c r="C72" s="2" t="s">
        <v>246</v>
      </c>
      <c r="D72" s="2" t="s">
        <v>247</v>
      </c>
      <c r="E72" s="2" t="s">
        <v>13</v>
      </c>
      <c r="F72" s="1" t="s">
        <v>216</v>
      </c>
      <c r="G72" s="8">
        <v>1373156.909</v>
      </c>
      <c r="H72" s="2" t="s">
        <v>31</v>
      </c>
      <c r="I72" s="2">
        <v>3</v>
      </c>
      <c r="J72" s="9">
        <v>3527.19</v>
      </c>
      <c r="K72" s="2">
        <v>280439</v>
      </c>
      <c r="L72" s="2" t="s">
        <v>32</v>
      </c>
    </row>
    <row r="73" spans="1:12" x14ac:dyDescent="0.25">
      <c r="A73" s="2" t="s">
        <v>130</v>
      </c>
      <c r="B73" s="2" t="s">
        <v>16</v>
      </c>
      <c r="C73" s="2" t="s">
        <v>131</v>
      </c>
      <c r="D73" s="2" t="s">
        <v>132</v>
      </c>
      <c r="E73" s="2" t="s">
        <v>13</v>
      </c>
      <c r="F73" s="1" t="s">
        <v>174</v>
      </c>
      <c r="G73" s="8">
        <v>12419968.374000002</v>
      </c>
      <c r="H73" s="2" t="s">
        <v>31</v>
      </c>
      <c r="I73" s="2">
        <v>7</v>
      </c>
      <c r="J73" s="9">
        <v>2899.54</v>
      </c>
      <c r="K73" s="2">
        <v>227233</v>
      </c>
      <c r="L73" s="2" t="s">
        <v>133</v>
      </c>
    </row>
    <row r="74" spans="1:12" x14ac:dyDescent="0.25">
      <c r="A74" s="2" t="s">
        <v>165</v>
      </c>
      <c r="B74" s="2" t="s">
        <v>16</v>
      </c>
      <c r="C74" s="2" t="s">
        <v>166</v>
      </c>
      <c r="D74" s="2" t="s">
        <v>167</v>
      </c>
      <c r="E74" s="2" t="s">
        <v>13</v>
      </c>
      <c r="F74" s="1" t="s">
        <v>87</v>
      </c>
      <c r="G74" s="8">
        <v>3565726.8039999995</v>
      </c>
      <c r="H74" s="2" t="s">
        <v>31</v>
      </c>
      <c r="I74" s="2">
        <v>3</v>
      </c>
      <c r="J74" s="9">
        <v>2082.62</v>
      </c>
      <c r="K74" s="2">
        <v>1155625</v>
      </c>
      <c r="L74" s="2" t="s">
        <v>43</v>
      </c>
    </row>
    <row r="75" spans="1:12" x14ac:dyDescent="0.25">
      <c r="A75" s="2" t="s">
        <v>191</v>
      </c>
      <c r="B75" s="2" t="s">
        <v>16</v>
      </c>
      <c r="C75" s="2" t="s">
        <v>192</v>
      </c>
      <c r="D75" s="2" t="s">
        <v>193</v>
      </c>
      <c r="E75" s="2" t="s">
        <v>13</v>
      </c>
      <c r="F75" s="1" t="s">
        <v>87</v>
      </c>
      <c r="G75" s="8">
        <v>781209.99900000007</v>
      </c>
      <c r="H75" s="2" t="s">
        <v>31</v>
      </c>
      <c r="I75" s="2">
        <v>1</v>
      </c>
      <c r="J75" s="9">
        <v>600</v>
      </c>
      <c r="K75" s="2">
        <v>150000</v>
      </c>
      <c r="L75" s="2" t="s">
        <v>15</v>
      </c>
    </row>
    <row r="76" spans="1:12" x14ac:dyDescent="0.25">
      <c r="A76" s="2" t="s">
        <v>279</v>
      </c>
      <c r="B76" s="2" t="s">
        <v>16</v>
      </c>
      <c r="C76" s="2" t="s">
        <v>280</v>
      </c>
      <c r="D76" s="2" t="s">
        <v>281</v>
      </c>
      <c r="E76" s="2" t="s">
        <v>13</v>
      </c>
      <c r="F76" s="1" t="s">
        <v>87</v>
      </c>
      <c r="G76" s="8">
        <v>1037792.3125</v>
      </c>
      <c r="H76" s="2" t="s">
        <v>31</v>
      </c>
      <c r="I76" s="2">
        <v>4</v>
      </c>
      <c r="J76" s="9">
        <v>138.63999999999999</v>
      </c>
      <c r="K76" s="2">
        <v>13864</v>
      </c>
      <c r="L76" s="2" t="s">
        <v>220</v>
      </c>
    </row>
    <row r="77" spans="1:12" x14ac:dyDescent="0.25">
      <c r="A77" s="2" t="s">
        <v>127</v>
      </c>
      <c r="B77" s="2" t="s">
        <v>16</v>
      </c>
      <c r="C77" s="2" t="s">
        <v>128</v>
      </c>
      <c r="D77" s="2" t="s">
        <v>129</v>
      </c>
      <c r="E77" s="2" t="s">
        <v>13</v>
      </c>
      <c r="F77" s="1" t="s">
        <v>186</v>
      </c>
      <c r="G77" s="8">
        <v>321303.67125000001</v>
      </c>
      <c r="H77" s="2" t="s">
        <v>31</v>
      </c>
      <c r="I77" s="2">
        <v>1</v>
      </c>
      <c r="J77" s="9">
        <v>132.86000000000001</v>
      </c>
      <c r="K77" s="2">
        <v>37960</v>
      </c>
      <c r="L77" s="2" t="s">
        <v>83</v>
      </c>
    </row>
    <row r="78" spans="1:12" x14ac:dyDescent="0.25">
      <c r="A78" s="2" t="s">
        <v>104</v>
      </c>
      <c r="B78" s="2" t="s">
        <v>16</v>
      </c>
      <c r="C78" s="2" t="s">
        <v>105</v>
      </c>
      <c r="D78" s="2" t="s">
        <v>106</v>
      </c>
      <c r="E78" s="2" t="s">
        <v>13</v>
      </c>
      <c r="F78" s="1" t="s">
        <v>87</v>
      </c>
      <c r="G78" s="8">
        <v>3430029.9</v>
      </c>
      <c r="H78" s="2" t="s">
        <v>31</v>
      </c>
      <c r="I78" s="2"/>
      <c r="J78" s="2"/>
      <c r="K78" s="2"/>
      <c r="L78" s="2" t="s">
        <v>43</v>
      </c>
    </row>
    <row r="79" spans="1:12" x14ac:dyDescent="0.25">
      <c r="A79" s="2" t="s">
        <v>178</v>
      </c>
      <c r="B79" s="2" t="s">
        <v>16</v>
      </c>
      <c r="C79" s="2" t="s">
        <v>179</v>
      </c>
      <c r="D79" s="2" t="s">
        <v>180</v>
      </c>
      <c r="E79" s="2" t="s">
        <v>181</v>
      </c>
      <c r="F79" s="1" t="s">
        <v>182</v>
      </c>
      <c r="G79" s="8">
        <v>99732.798165</v>
      </c>
      <c r="H79" s="2" t="s">
        <v>31</v>
      </c>
      <c r="I79" s="2"/>
      <c r="J79" s="2"/>
      <c r="K79" s="2"/>
      <c r="L79" s="2" t="s">
        <v>43</v>
      </c>
    </row>
    <row r="80" spans="1:12" x14ac:dyDescent="0.25">
      <c r="A80" s="2" t="s">
        <v>88</v>
      </c>
      <c r="B80" s="2" t="s">
        <v>27</v>
      </c>
      <c r="C80" s="2" t="s">
        <v>89</v>
      </c>
      <c r="D80" s="2" t="s">
        <v>90</v>
      </c>
      <c r="E80" s="2" t="s">
        <v>13</v>
      </c>
      <c r="F80" s="1" t="s">
        <v>87</v>
      </c>
      <c r="G80" s="8">
        <v>12204904.140000001</v>
      </c>
      <c r="H80" s="2" t="s">
        <v>31</v>
      </c>
      <c r="I80" s="2"/>
      <c r="J80" s="2"/>
      <c r="K80" s="2"/>
      <c r="L80" s="2" t="s">
        <v>83</v>
      </c>
    </row>
    <row r="81" spans="1:12" x14ac:dyDescent="0.25">
      <c r="A81" s="2" t="s">
        <v>101</v>
      </c>
      <c r="B81" s="2" t="s">
        <v>16</v>
      </c>
      <c r="C81" s="2" t="s">
        <v>102</v>
      </c>
      <c r="D81" s="2" t="s">
        <v>103</v>
      </c>
      <c r="E81" s="2" t="s">
        <v>13</v>
      </c>
      <c r="F81" s="1" t="s">
        <v>182</v>
      </c>
      <c r="G81" s="8">
        <v>6198750</v>
      </c>
      <c r="H81" s="2" t="s">
        <v>31</v>
      </c>
      <c r="I81" s="2"/>
      <c r="J81" s="2"/>
      <c r="K81" s="2"/>
      <c r="L81" s="2" t="s">
        <v>15</v>
      </c>
    </row>
    <row r="82" spans="1:12" x14ac:dyDescent="0.25">
      <c r="A82" s="2" t="s">
        <v>171</v>
      </c>
      <c r="B82" s="2" t="s">
        <v>16</v>
      </c>
      <c r="C82" s="2" t="s">
        <v>172</v>
      </c>
      <c r="D82" s="2" t="s">
        <v>173</v>
      </c>
      <c r="E82" s="2" t="s">
        <v>13</v>
      </c>
      <c r="F82" s="1" t="s">
        <v>174</v>
      </c>
      <c r="G82" s="8">
        <v>17173184.800000001</v>
      </c>
      <c r="H82" s="2" t="s">
        <v>31</v>
      </c>
      <c r="I82" s="2"/>
      <c r="J82" s="2"/>
      <c r="K82" s="2"/>
      <c r="L82" s="2" t="s">
        <v>21</v>
      </c>
    </row>
    <row r="83" spans="1:12" x14ac:dyDescent="0.25">
      <c r="A83" s="2" t="s">
        <v>273</v>
      </c>
      <c r="B83" s="2" t="s">
        <v>16</v>
      </c>
      <c r="C83" s="2" t="s">
        <v>274</v>
      </c>
      <c r="D83" s="2" t="s">
        <v>275</v>
      </c>
      <c r="E83" s="2" t="s">
        <v>13</v>
      </c>
      <c r="F83" s="1" t="s">
        <v>87</v>
      </c>
      <c r="G83" s="8">
        <v>960000</v>
      </c>
      <c r="H83" s="2" t="s">
        <v>31</v>
      </c>
      <c r="I83" s="2"/>
      <c r="J83" s="2"/>
      <c r="K83" s="2"/>
      <c r="L83" s="2" t="s">
        <v>220</v>
      </c>
    </row>
    <row r="84" spans="1:12" x14ac:dyDescent="0.25">
      <c r="A84" s="2" t="s">
        <v>288</v>
      </c>
      <c r="B84" s="2" t="s">
        <v>16</v>
      </c>
      <c r="C84" s="2" t="s">
        <v>289</v>
      </c>
      <c r="D84" s="2" t="s">
        <v>290</v>
      </c>
      <c r="E84" s="2" t="s">
        <v>13</v>
      </c>
      <c r="F84" s="1" t="s">
        <v>87</v>
      </c>
      <c r="G84" s="8">
        <v>2145002.9249999998</v>
      </c>
      <c r="H84" s="2" t="s">
        <v>31</v>
      </c>
      <c r="I84" s="2"/>
      <c r="J84" s="2"/>
      <c r="K84" s="2"/>
      <c r="L84" s="2" t="s">
        <v>43</v>
      </c>
    </row>
    <row r="85" spans="1:12" x14ac:dyDescent="0.25">
      <c r="A85" s="2" t="s">
        <v>291</v>
      </c>
      <c r="B85" s="2" t="s">
        <v>16</v>
      </c>
      <c r="C85" s="2" t="s">
        <v>292</v>
      </c>
      <c r="D85" s="2" t="s">
        <v>293</v>
      </c>
      <c r="E85" s="2" t="s">
        <v>13</v>
      </c>
      <c r="F85" s="1" t="s">
        <v>174</v>
      </c>
      <c r="G85" s="8">
        <v>4521206.97</v>
      </c>
      <c r="H85" s="2" t="s">
        <v>31</v>
      </c>
      <c r="I85" s="2"/>
      <c r="J85" s="2"/>
      <c r="K85" s="2"/>
      <c r="L85" s="2" t="s">
        <v>220</v>
      </c>
    </row>
    <row r="86" spans="1:12" x14ac:dyDescent="0.25">
      <c r="A86" s="2" t="s">
        <v>366</v>
      </c>
      <c r="B86" s="2" t="s">
        <v>16</v>
      </c>
      <c r="C86" s="2" t="s">
        <v>367</v>
      </c>
      <c r="D86" s="2" t="s">
        <v>368</v>
      </c>
      <c r="E86" s="2" t="s">
        <v>13</v>
      </c>
      <c r="F86" s="1" t="s">
        <v>174</v>
      </c>
      <c r="G86" s="8">
        <v>15951833.425000001</v>
      </c>
      <c r="H86" s="2" t="s">
        <v>31</v>
      </c>
      <c r="I86" s="2">
        <v>2</v>
      </c>
      <c r="J86" s="9">
        <v>106255.02</v>
      </c>
      <c r="K86" s="2">
        <v>1867218</v>
      </c>
      <c r="L86" s="2" t="s">
        <v>357</v>
      </c>
    </row>
    <row r="87" spans="1:12" x14ac:dyDescent="0.25">
      <c r="A87" s="2" t="s">
        <v>350</v>
      </c>
      <c r="B87" s="2" t="s">
        <v>16</v>
      </c>
      <c r="C87" s="2" t="s">
        <v>351</v>
      </c>
      <c r="D87" s="2" t="s">
        <v>352</v>
      </c>
      <c r="E87" s="2" t="s">
        <v>13</v>
      </c>
      <c r="F87" s="1" t="s">
        <v>174</v>
      </c>
      <c r="G87" s="8">
        <v>26158333.190000001</v>
      </c>
      <c r="H87" s="2" t="s">
        <v>31</v>
      </c>
      <c r="I87" s="2">
        <v>3</v>
      </c>
      <c r="J87" s="9">
        <v>4841.01</v>
      </c>
      <c r="K87" s="2">
        <v>23000</v>
      </c>
      <c r="L87" s="2" t="s">
        <v>220</v>
      </c>
    </row>
    <row r="88" spans="1:12" x14ac:dyDescent="0.25">
      <c r="A88" s="2" t="s">
        <v>331</v>
      </c>
      <c r="B88" s="2" t="s">
        <v>27</v>
      </c>
      <c r="C88" s="2" t="s">
        <v>332</v>
      </c>
      <c r="D88" s="2" t="s">
        <v>333</v>
      </c>
      <c r="E88" s="2" t="s">
        <v>13</v>
      </c>
      <c r="F88" s="1" t="s">
        <v>334</v>
      </c>
      <c r="G88" s="8">
        <v>44098880.68</v>
      </c>
      <c r="H88" s="2" t="s">
        <v>141</v>
      </c>
      <c r="I88" s="2">
        <v>71</v>
      </c>
      <c r="J88" s="9">
        <v>120117.45</v>
      </c>
      <c r="K88" s="2">
        <v>293986</v>
      </c>
      <c r="L88" s="2" t="s">
        <v>62</v>
      </c>
    </row>
    <row r="89" spans="1:12" x14ac:dyDescent="0.25">
      <c r="A89" s="2" t="s">
        <v>239</v>
      </c>
      <c r="B89" s="2" t="s">
        <v>16</v>
      </c>
      <c r="C89" s="2" t="s">
        <v>240</v>
      </c>
      <c r="D89" s="2" t="s">
        <v>241</v>
      </c>
      <c r="E89" s="2" t="s">
        <v>13</v>
      </c>
      <c r="F89" s="1" t="s">
        <v>87</v>
      </c>
      <c r="G89" s="8">
        <v>27550304.774999999</v>
      </c>
      <c r="H89" s="2" t="s">
        <v>141</v>
      </c>
      <c r="I89" s="2">
        <v>9</v>
      </c>
      <c r="J89" s="9">
        <v>52054.98</v>
      </c>
      <c r="K89" s="2">
        <v>214870</v>
      </c>
      <c r="L89" s="2" t="s">
        <v>83</v>
      </c>
    </row>
    <row r="90" spans="1:12" x14ac:dyDescent="0.25">
      <c r="A90" s="2" t="s">
        <v>346</v>
      </c>
      <c r="B90" s="2" t="s">
        <v>27</v>
      </c>
      <c r="C90" s="2" t="s">
        <v>347</v>
      </c>
      <c r="D90" s="2" t="s">
        <v>348</v>
      </c>
      <c r="E90" s="2" t="s">
        <v>13</v>
      </c>
      <c r="F90" s="1" t="s">
        <v>87</v>
      </c>
      <c r="G90" s="8">
        <v>108657054.25</v>
      </c>
      <c r="H90" s="2" t="s">
        <v>141</v>
      </c>
      <c r="I90" s="2">
        <v>3</v>
      </c>
      <c r="J90" s="9">
        <v>28500.93</v>
      </c>
      <c r="K90" s="2">
        <v>7500</v>
      </c>
      <c r="L90" s="2" t="s">
        <v>349</v>
      </c>
    </row>
    <row r="91" spans="1:12" x14ac:dyDescent="0.25">
      <c r="A91" s="2" t="s">
        <v>248</v>
      </c>
      <c r="B91" s="2" t="s">
        <v>27</v>
      </c>
      <c r="C91" s="2" t="s">
        <v>249</v>
      </c>
      <c r="D91" s="2" t="s">
        <v>250</v>
      </c>
      <c r="E91" s="2" t="s">
        <v>13</v>
      </c>
      <c r="F91" s="1" t="s">
        <v>391</v>
      </c>
      <c r="G91" s="8">
        <v>37753200.270000003</v>
      </c>
      <c r="H91" s="2" t="s">
        <v>141</v>
      </c>
      <c r="I91" s="2">
        <v>12</v>
      </c>
      <c r="J91" s="9">
        <v>26698.33</v>
      </c>
      <c r="K91" s="2">
        <v>37358</v>
      </c>
      <c r="L91" s="2" t="s">
        <v>15</v>
      </c>
    </row>
    <row r="92" spans="1:12" x14ac:dyDescent="0.25">
      <c r="A92" s="2" t="s">
        <v>138</v>
      </c>
      <c r="B92" s="2" t="s">
        <v>27</v>
      </c>
      <c r="C92" s="2" t="s">
        <v>139</v>
      </c>
      <c r="D92" s="2" t="s">
        <v>140</v>
      </c>
      <c r="E92" s="2" t="s">
        <v>13</v>
      </c>
      <c r="F92" s="1" t="s">
        <v>376</v>
      </c>
      <c r="G92" s="8">
        <v>9058746.1660000011</v>
      </c>
      <c r="H92" s="2" t="s">
        <v>141</v>
      </c>
      <c r="I92" s="2">
        <v>14</v>
      </c>
      <c r="J92" s="9">
        <v>26225.17</v>
      </c>
      <c r="K92" s="2">
        <v>2556549</v>
      </c>
      <c r="L92" s="2" t="s">
        <v>142</v>
      </c>
    </row>
    <row r="93" spans="1:12" x14ac:dyDescent="0.25">
      <c r="A93" s="2" t="s">
        <v>304</v>
      </c>
      <c r="B93" s="2" t="s">
        <v>16</v>
      </c>
      <c r="C93" s="2" t="s">
        <v>305</v>
      </c>
      <c r="D93" s="2" t="s">
        <v>306</v>
      </c>
      <c r="E93" s="2" t="s">
        <v>13</v>
      </c>
      <c r="F93" s="1" t="s">
        <v>307</v>
      </c>
      <c r="G93" s="8">
        <v>8071942.2000000002</v>
      </c>
      <c r="H93" s="2" t="s">
        <v>141</v>
      </c>
      <c r="I93" s="2">
        <v>1</v>
      </c>
      <c r="J93" s="9">
        <v>1953</v>
      </c>
      <c r="K93" s="2">
        <v>3000</v>
      </c>
      <c r="L93" s="2" t="s">
        <v>15</v>
      </c>
    </row>
    <row r="94" spans="1:12" x14ac:dyDescent="0.25">
      <c r="A94" s="2" t="s">
        <v>335</v>
      </c>
      <c r="B94" s="2" t="s">
        <v>16</v>
      </c>
      <c r="C94" s="2" t="s">
        <v>336</v>
      </c>
      <c r="D94" s="2" t="s">
        <v>337</v>
      </c>
      <c r="E94" s="2" t="s">
        <v>13</v>
      </c>
      <c r="F94" s="1" t="s">
        <v>334</v>
      </c>
      <c r="G94" s="8">
        <v>79555.140499999994</v>
      </c>
      <c r="H94" s="2" t="s">
        <v>141</v>
      </c>
      <c r="I94" s="2"/>
      <c r="J94" s="2"/>
      <c r="K94" s="2"/>
      <c r="L94" s="2" t="s">
        <v>338</v>
      </c>
    </row>
    <row r="95" spans="1:12" x14ac:dyDescent="0.25">
      <c r="A95" s="2" t="s">
        <v>339</v>
      </c>
      <c r="B95" s="2" t="s">
        <v>16</v>
      </c>
      <c r="C95" s="2" t="s">
        <v>340</v>
      </c>
      <c r="D95" s="2" t="s">
        <v>341</v>
      </c>
      <c r="E95" s="2" t="s">
        <v>13</v>
      </c>
      <c r="F95" s="1" t="s">
        <v>334</v>
      </c>
      <c r="G95" s="8">
        <v>18080.638749999998</v>
      </c>
      <c r="H95" s="2" t="s">
        <v>141</v>
      </c>
      <c r="I95" s="2"/>
      <c r="J95" s="2"/>
      <c r="K95" s="2"/>
      <c r="L95" s="2" t="s">
        <v>338</v>
      </c>
    </row>
    <row r="96" spans="1:12" x14ac:dyDescent="0.25">
      <c r="A96" s="2" t="s">
        <v>328</v>
      </c>
      <c r="B96" s="2" t="s">
        <v>16</v>
      </c>
      <c r="C96" s="2" t="s">
        <v>329</v>
      </c>
      <c r="D96" s="2" t="s">
        <v>330</v>
      </c>
      <c r="E96" s="2" t="s">
        <v>13</v>
      </c>
      <c r="F96" s="1" t="s">
        <v>307</v>
      </c>
      <c r="G96" s="8">
        <v>1850000</v>
      </c>
      <c r="H96" s="2" t="s">
        <v>141</v>
      </c>
      <c r="I96" s="2"/>
      <c r="J96" s="2"/>
      <c r="K96" s="2"/>
      <c r="L96" s="2" t="s">
        <v>15</v>
      </c>
    </row>
    <row r="97" spans="1:12" x14ac:dyDescent="0.25">
      <c r="A97" s="2" t="s">
        <v>263</v>
      </c>
      <c r="B97" s="2" t="s">
        <v>16</v>
      </c>
      <c r="C97" s="2" t="s">
        <v>264</v>
      </c>
      <c r="D97" s="2" t="s">
        <v>265</v>
      </c>
      <c r="E97" s="2" t="s">
        <v>13</v>
      </c>
      <c r="F97" s="1" t="s">
        <v>87</v>
      </c>
      <c r="G97" s="8">
        <v>13120924.904999999</v>
      </c>
      <c r="H97" s="2" t="s">
        <v>137</v>
      </c>
      <c r="I97" s="2">
        <v>19</v>
      </c>
      <c r="J97" s="9">
        <v>873.58</v>
      </c>
      <c r="K97" s="2">
        <v>3040</v>
      </c>
      <c r="L97" s="2" t="s">
        <v>266</v>
      </c>
    </row>
    <row r="98" spans="1:12" x14ac:dyDescent="0.25">
      <c r="A98" s="2" t="s">
        <v>134</v>
      </c>
      <c r="B98" s="2" t="s">
        <v>27</v>
      </c>
      <c r="C98" s="2" t="s">
        <v>135</v>
      </c>
      <c r="D98" s="2" t="s">
        <v>136</v>
      </c>
      <c r="E98" s="2" t="s">
        <v>13</v>
      </c>
      <c r="F98" s="1" t="s">
        <v>87</v>
      </c>
      <c r="G98" s="8">
        <v>18783279.66375</v>
      </c>
      <c r="H98" s="2" t="s">
        <v>137</v>
      </c>
      <c r="I98" s="2"/>
      <c r="J98" s="2"/>
      <c r="K98" s="2"/>
      <c r="L98" s="2" t="s">
        <v>94</v>
      </c>
    </row>
    <row r="99" spans="1:12" x14ac:dyDescent="0.25">
      <c r="A99" s="2" t="s">
        <v>75</v>
      </c>
      <c r="B99" s="2" t="s">
        <v>27</v>
      </c>
      <c r="C99" s="2" t="s">
        <v>76</v>
      </c>
      <c r="D99" s="2" t="s">
        <v>77</v>
      </c>
      <c r="E99" s="2" t="s">
        <v>13</v>
      </c>
      <c r="F99" s="1" t="s">
        <v>216</v>
      </c>
      <c r="G99" s="8">
        <v>120717187.5</v>
      </c>
      <c r="I99" s="2">
        <v>79</v>
      </c>
      <c r="J99" s="9">
        <v>1527052.66</v>
      </c>
      <c r="K99" s="2">
        <v>187969</v>
      </c>
      <c r="L99" s="2" t="s">
        <v>78</v>
      </c>
    </row>
    <row r="100" spans="1:12" x14ac:dyDescent="0.25">
      <c r="A100" s="2" t="s">
        <v>213</v>
      </c>
      <c r="B100" s="2" t="s">
        <v>27</v>
      </c>
      <c r="C100" s="2" t="s">
        <v>214</v>
      </c>
      <c r="D100" s="2" t="s">
        <v>215</v>
      </c>
      <c r="E100" s="2" t="s">
        <v>13</v>
      </c>
      <c r="F100" s="1" t="s">
        <v>216</v>
      </c>
      <c r="G100" s="8">
        <v>60004050</v>
      </c>
      <c r="I100" s="2">
        <v>24</v>
      </c>
      <c r="J100" s="9">
        <v>264069.61</v>
      </c>
      <c r="K100" s="2">
        <v>257061</v>
      </c>
      <c r="L100" s="2" t="s">
        <v>66</v>
      </c>
    </row>
    <row r="101" spans="1:12" x14ac:dyDescent="0.25">
      <c r="A101" s="2" t="s">
        <v>217</v>
      </c>
      <c r="B101" s="2" t="s">
        <v>16</v>
      </c>
      <c r="C101" s="2" t="s">
        <v>218</v>
      </c>
      <c r="D101" s="2" t="s">
        <v>219</v>
      </c>
      <c r="E101" s="2" t="s">
        <v>13</v>
      </c>
      <c r="F101" s="1" t="s">
        <v>87</v>
      </c>
      <c r="G101" s="8">
        <v>1390392.8490000002</v>
      </c>
      <c r="I101" s="2">
        <v>2</v>
      </c>
      <c r="J101" s="9">
        <v>35875</v>
      </c>
      <c r="K101" s="2">
        <v>2500000</v>
      </c>
      <c r="L101" s="2" t="s">
        <v>220</v>
      </c>
    </row>
    <row r="102" spans="1:12" x14ac:dyDescent="0.25">
      <c r="A102" s="2" t="s">
        <v>91</v>
      </c>
      <c r="B102" s="2" t="s">
        <v>27</v>
      </c>
      <c r="C102" s="2" t="s">
        <v>92</v>
      </c>
      <c r="D102" s="2" t="s">
        <v>93</v>
      </c>
      <c r="E102" s="2" t="s">
        <v>13</v>
      </c>
      <c r="F102" s="1" t="s">
        <v>385</v>
      </c>
      <c r="G102" s="8">
        <v>40653690.350000001</v>
      </c>
      <c r="I102" s="2">
        <v>12</v>
      </c>
      <c r="J102" s="9">
        <v>20002.37</v>
      </c>
      <c r="K102" s="2">
        <v>8061</v>
      </c>
      <c r="L102" s="2" t="s">
        <v>94</v>
      </c>
    </row>
    <row r="103" spans="1:12" x14ac:dyDescent="0.25">
      <c r="A103" s="2" t="s">
        <v>236</v>
      </c>
      <c r="B103" s="2" t="s">
        <v>16</v>
      </c>
      <c r="C103" s="2" t="s">
        <v>237</v>
      </c>
      <c r="D103" s="2" t="s">
        <v>238</v>
      </c>
      <c r="E103" s="2" t="s">
        <v>13</v>
      </c>
      <c r="F103" s="1" t="s">
        <v>216</v>
      </c>
      <c r="G103" s="8">
        <v>26154543</v>
      </c>
      <c r="I103" s="2">
        <v>14</v>
      </c>
      <c r="J103" s="9">
        <v>19063.54</v>
      </c>
      <c r="K103" s="2">
        <v>212</v>
      </c>
      <c r="L103" s="2" t="s">
        <v>15</v>
      </c>
    </row>
    <row r="104" spans="1:12" x14ac:dyDescent="0.25">
      <c r="A104" s="2" t="s">
        <v>227</v>
      </c>
      <c r="B104" s="2" t="s">
        <v>16</v>
      </c>
      <c r="C104" s="2" t="s">
        <v>228</v>
      </c>
      <c r="D104" s="2" t="s">
        <v>229</v>
      </c>
      <c r="E104" s="2" t="s">
        <v>13</v>
      </c>
      <c r="F104" s="1" t="s">
        <v>207</v>
      </c>
      <c r="G104" s="8">
        <v>2419312.5</v>
      </c>
      <c r="I104" s="2"/>
      <c r="J104" s="2"/>
      <c r="K104" s="2"/>
      <c r="L104" s="2" t="s">
        <v>43</v>
      </c>
    </row>
    <row r="105" spans="1:12" x14ac:dyDescent="0.25">
      <c r="A105" s="2" t="s">
        <v>44</v>
      </c>
      <c r="B105" s="2" t="s">
        <v>16</v>
      </c>
      <c r="C105" s="2" t="s">
        <v>45</v>
      </c>
      <c r="D105" s="2" t="s">
        <v>46</v>
      </c>
      <c r="E105" s="2" t="s">
        <v>13</v>
      </c>
      <c r="F105" s="1" t="s">
        <v>87</v>
      </c>
      <c r="G105" s="8">
        <v>5394620.8395000007</v>
      </c>
      <c r="I105" s="2"/>
      <c r="J105" s="2"/>
      <c r="K105" s="2"/>
      <c r="L105" s="2" t="s">
        <v>26</v>
      </c>
    </row>
    <row r="106" spans="1:12" x14ac:dyDescent="0.25">
      <c r="A106" s="2" t="s">
        <v>224</v>
      </c>
      <c r="B106" s="2" t="s">
        <v>16</v>
      </c>
      <c r="C106" s="2" t="s">
        <v>225</v>
      </c>
      <c r="D106" s="2" t="s">
        <v>226</v>
      </c>
      <c r="E106" s="2" t="s">
        <v>13</v>
      </c>
      <c r="F106" s="1" t="s">
        <v>182</v>
      </c>
      <c r="G106" s="8">
        <v>364577.28000000003</v>
      </c>
      <c r="I106" s="2"/>
      <c r="J106" s="2"/>
      <c r="K106" s="2"/>
      <c r="L106" s="2" t="s">
        <v>43</v>
      </c>
    </row>
  </sheetData>
  <pageMargins left="0.7" right="0.7" top="0.75" bottom="0.75" header="0.3" footer="0.3"/>
  <pageSetup paperSize="9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0C98-E609-4B83-8CFB-EDA91C0B7361}">
  <dimension ref="A1:R39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3" max="3" width="25" customWidth="1"/>
    <col min="10" max="10" width="22.5703125" customWidth="1"/>
    <col min="11" max="11" width="16.42578125" bestFit="1" customWidth="1"/>
  </cols>
  <sheetData>
    <row r="1" spans="1:18" x14ac:dyDescent="0.25">
      <c r="A1" s="2"/>
      <c r="B1" s="2"/>
      <c r="C1" s="2"/>
      <c r="D1" s="2"/>
      <c r="E1" s="2"/>
      <c r="F1" s="11"/>
      <c r="G1" s="11"/>
      <c r="H1" s="11"/>
      <c r="I1" s="11"/>
      <c r="J1" s="11"/>
      <c r="K1" s="11"/>
      <c r="L1" s="11"/>
      <c r="M1" s="11"/>
      <c r="N1" s="11"/>
      <c r="O1" s="61"/>
      <c r="P1" s="61"/>
      <c r="Q1" s="61"/>
      <c r="R1" s="61"/>
    </row>
    <row r="2" spans="1:18" ht="18.75" x14ac:dyDescent="0.25">
      <c r="A2" s="2"/>
      <c r="B2" s="2"/>
      <c r="C2" s="2"/>
      <c r="D2" s="2"/>
      <c r="E2" s="2"/>
      <c r="F2" s="11"/>
      <c r="G2" s="62" t="s">
        <v>448</v>
      </c>
      <c r="H2" s="62"/>
      <c r="I2" s="62"/>
      <c r="J2" s="62"/>
      <c r="K2" s="62"/>
      <c r="L2" s="11"/>
      <c r="M2" s="11"/>
      <c r="N2" s="11"/>
      <c r="O2" s="61"/>
      <c r="P2" s="61"/>
      <c r="Q2" s="61"/>
      <c r="R2" s="61"/>
    </row>
    <row r="3" spans="1:18" x14ac:dyDescent="0.25">
      <c r="A3" s="2"/>
      <c r="B3" s="2"/>
      <c r="C3" s="2"/>
      <c r="D3" s="2"/>
      <c r="E3" s="2"/>
      <c r="F3" s="11"/>
      <c r="G3" s="63"/>
      <c r="H3" s="63"/>
      <c r="I3" s="63"/>
      <c r="J3" s="63"/>
      <c r="K3" s="63"/>
      <c r="L3" s="11"/>
      <c r="M3" s="11"/>
      <c r="N3" s="11"/>
      <c r="O3" s="11"/>
      <c r="P3" s="11"/>
      <c r="Q3" s="11"/>
      <c r="R3" s="11"/>
    </row>
    <row r="4" spans="1:18" x14ac:dyDescent="0.25">
      <c r="A4" s="2"/>
      <c r="B4" s="2"/>
      <c r="C4" s="2"/>
      <c r="D4" s="2"/>
      <c r="E4" s="2"/>
      <c r="F4" s="11"/>
      <c r="G4" s="63"/>
      <c r="H4" s="63"/>
      <c r="I4" s="63"/>
      <c r="J4" s="63"/>
      <c r="K4" s="63"/>
      <c r="L4" s="11"/>
      <c r="M4" s="11"/>
      <c r="N4" s="11"/>
      <c r="O4" s="11"/>
      <c r="P4" s="11"/>
      <c r="Q4" s="11"/>
      <c r="R4" s="11"/>
    </row>
    <row r="5" spans="1:18" ht="35.25" customHeight="1" x14ac:dyDescent="0.25">
      <c r="A5" s="12"/>
      <c r="B5" s="12"/>
      <c r="C5" s="12"/>
      <c r="D5" s="12"/>
      <c r="E5" s="12"/>
      <c r="F5" s="11"/>
      <c r="G5" s="63"/>
      <c r="H5" s="63"/>
      <c r="I5" s="63"/>
      <c r="J5" s="63"/>
      <c r="K5" s="63"/>
      <c r="L5" s="11"/>
      <c r="M5" s="11"/>
      <c r="N5" s="11"/>
      <c r="O5" s="11"/>
      <c r="P5" s="11"/>
      <c r="Q5" s="11"/>
      <c r="R5" s="11"/>
    </row>
    <row r="6" spans="1:18" x14ac:dyDescent="0.25">
      <c r="A6" s="13"/>
      <c r="B6" s="64" t="s">
        <v>398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 t="s">
        <v>399</v>
      </c>
      <c r="N6" s="64"/>
      <c r="O6" s="64"/>
      <c r="P6" s="64"/>
      <c r="Q6" s="11"/>
      <c r="R6" s="11"/>
    </row>
    <row r="7" spans="1:18" x14ac:dyDescent="0.25">
      <c r="A7" s="65" t="s">
        <v>400</v>
      </c>
      <c r="B7" s="64" t="s">
        <v>401</v>
      </c>
      <c r="C7" s="64" t="s">
        <v>402</v>
      </c>
      <c r="D7" s="64"/>
      <c r="E7" s="64"/>
      <c r="F7" s="64" t="s">
        <v>403</v>
      </c>
      <c r="G7" s="64"/>
      <c r="H7" s="64"/>
      <c r="I7" s="64"/>
      <c r="J7" s="64"/>
      <c r="K7" s="64"/>
      <c r="L7" s="64"/>
      <c r="M7" s="67" t="s">
        <v>404</v>
      </c>
      <c r="N7" s="67"/>
      <c r="O7" s="67"/>
      <c r="P7" s="67"/>
      <c r="Q7" s="11"/>
      <c r="R7" s="11"/>
    </row>
    <row r="8" spans="1:18" ht="38.25" x14ac:dyDescent="0.25">
      <c r="A8" s="66"/>
      <c r="B8" s="64"/>
      <c r="C8" s="14" t="s">
        <v>405</v>
      </c>
      <c r="D8" s="64" t="s">
        <v>406</v>
      </c>
      <c r="E8" s="64"/>
      <c r="F8" s="64" t="s">
        <v>407</v>
      </c>
      <c r="G8" s="64"/>
      <c r="H8" s="67" t="s">
        <v>408</v>
      </c>
      <c r="I8" s="67"/>
      <c r="J8" s="76" t="s">
        <v>409</v>
      </c>
      <c r="K8" s="77"/>
      <c r="L8" s="15" t="s">
        <v>410</v>
      </c>
      <c r="M8" s="67"/>
      <c r="N8" s="67"/>
      <c r="O8" s="67"/>
      <c r="P8" s="67"/>
      <c r="Q8" s="11"/>
      <c r="R8" s="11"/>
    </row>
    <row r="9" spans="1:18" x14ac:dyDescent="0.25">
      <c r="A9" s="16" t="s">
        <v>411</v>
      </c>
      <c r="B9" s="17">
        <v>2</v>
      </c>
      <c r="C9" s="17">
        <v>2</v>
      </c>
      <c r="D9" s="78" t="s">
        <v>412</v>
      </c>
      <c r="E9" s="78"/>
      <c r="F9" s="78">
        <v>2</v>
      </c>
      <c r="G9" s="78"/>
      <c r="H9" s="78" t="s">
        <v>412</v>
      </c>
      <c r="I9" s="78"/>
      <c r="J9" s="71" t="s">
        <v>412</v>
      </c>
      <c r="K9" s="72"/>
      <c r="L9" s="17" t="s">
        <v>412</v>
      </c>
      <c r="M9" s="68">
        <v>5</v>
      </c>
      <c r="N9" s="68"/>
      <c r="O9" s="68"/>
      <c r="P9" s="68"/>
      <c r="Q9" s="11"/>
      <c r="R9" s="11"/>
    </row>
    <row r="10" spans="1:18" x14ac:dyDescent="0.25">
      <c r="A10" s="16" t="s">
        <v>413</v>
      </c>
      <c r="B10" s="17">
        <v>0</v>
      </c>
      <c r="C10" s="17" t="s">
        <v>412</v>
      </c>
      <c r="D10" s="69" t="s">
        <v>412</v>
      </c>
      <c r="E10" s="70"/>
      <c r="F10" s="69" t="s">
        <v>412</v>
      </c>
      <c r="G10" s="70"/>
      <c r="H10" s="69" t="s">
        <v>412</v>
      </c>
      <c r="I10" s="70"/>
      <c r="J10" s="71" t="s">
        <v>412</v>
      </c>
      <c r="K10" s="72"/>
      <c r="L10" s="18" t="s">
        <v>412</v>
      </c>
      <c r="M10" s="73" t="s">
        <v>412</v>
      </c>
      <c r="N10" s="74"/>
      <c r="O10" s="74"/>
      <c r="P10" s="75"/>
      <c r="Q10" s="11"/>
      <c r="R10" s="11"/>
    </row>
    <row r="11" spans="1:18" x14ac:dyDescent="0.25">
      <c r="A11" s="16" t="s">
        <v>414</v>
      </c>
      <c r="B11" s="17">
        <v>4</v>
      </c>
      <c r="C11" s="17">
        <v>2</v>
      </c>
      <c r="D11" s="69">
        <v>2</v>
      </c>
      <c r="E11" s="70"/>
      <c r="F11" s="69">
        <v>2</v>
      </c>
      <c r="G11" s="70"/>
      <c r="H11" s="69">
        <v>2</v>
      </c>
      <c r="I11" s="70"/>
      <c r="J11" s="71" t="s">
        <v>412</v>
      </c>
      <c r="K11" s="72"/>
      <c r="L11" s="18" t="s">
        <v>412</v>
      </c>
      <c r="M11" s="73">
        <v>2.5</v>
      </c>
      <c r="N11" s="74"/>
      <c r="O11" s="74"/>
      <c r="P11" s="75"/>
      <c r="Q11" s="11"/>
      <c r="R11" s="11"/>
    </row>
    <row r="12" spans="1:18" x14ac:dyDescent="0.25">
      <c r="A12" s="16" t="s">
        <v>415</v>
      </c>
      <c r="B12" s="17">
        <v>2</v>
      </c>
      <c r="C12" s="17">
        <v>2</v>
      </c>
      <c r="D12" s="69" t="s">
        <v>412</v>
      </c>
      <c r="E12" s="70"/>
      <c r="F12" s="69">
        <v>1</v>
      </c>
      <c r="G12" s="70"/>
      <c r="H12" s="69">
        <v>1</v>
      </c>
      <c r="I12" s="70"/>
      <c r="J12" s="71" t="s">
        <v>412</v>
      </c>
      <c r="K12" s="72"/>
      <c r="L12" s="18" t="s">
        <v>412</v>
      </c>
      <c r="M12" s="73">
        <v>1.7</v>
      </c>
      <c r="N12" s="74"/>
      <c r="O12" s="74"/>
      <c r="P12" s="75"/>
      <c r="Q12" s="11"/>
      <c r="R12" s="11"/>
    </row>
    <row r="13" spans="1:18" x14ac:dyDescent="0.25">
      <c r="A13" s="16" t="s">
        <v>416</v>
      </c>
      <c r="B13" s="17">
        <v>1</v>
      </c>
      <c r="C13" s="19">
        <v>1</v>
      </c>
      <c r="D13" s="69" t="s">
        <v>412</v>
      </c>
      <c r="E13" s="70"/>
      <c r="F13" s="69" t="s">
        <v>412</v>
      </c>
      <c r="G13" s="70"/>
      <c r="H13" s="69" t="s">
        <v>412</v>
      </c>
      <c r="I13" s="70"/>
      <c r="J13" s="71" t="s">
        <v>417</v>
      </c>
      <c r="K13" s="72"/>
      <c r="L13" s="18" t="s">
        <v>412</v>
      </c>
      <c r="M13" s="73" t="s">
        <v>412</v>
      </c>
      <c r="N13" s="74"/>
      <c r="O13" s="74"/>
      <c r="P13" s="75"/>
      <c r="Q13" s="11"/>
      <c r="R13" s="11"/>
    </row>
    <row r="14" spans="1:18" x14ac:dyDescent="0.25">
      <c r="A14" s="16" t="s">
        <v>418</v>
      </c>
      <c r="B14" s="17">
        <v>2</v>
      </c>
      <c r="C14" s="19">
        <v>2</v>
      </c>
      <c r="D14" s="69" t="s">
        <v>412</v>
      </c>
      <c r="E14" s="70"/>
      <c r="F14" s="69">
        <v>2</v>
      </c>
      <c r="G14" s="70"/>
      <c r="H14" s="69" t="s">
        <v>412</v>
      </c>
      <c r="I14" s="70"/>
      <c r="J14" s="71" t="s">
        <v>412</v>
      </c>
      <c r="K14" s="72"/>
      <c r="L14" s="18" t="s">
        <v>412</v>
      </c>
      <c r="M14" s="73">
        <v>1.41</v>
      </c>
      <c r="N14" s="74"/>
      <c r="O14" s="74"/>
      <c r="P14" s="75"/>
      <c r="Q14" s="11"/>
      <c r="R14" s="11"/>
    </row>
    <row r="15" spans="1:18" x14ac:dyDescent="0.25">
      <c r="A15" s="16" t="s">
        <v>444</v>
      </c>
      <c r="B15" s="17">
        <v>2</v>
      </c>
      <c r="C15" s="19">
        <v>2</v>
      </c>
      <c r="D15" s="69" t="s">
        <v>412</v>
      </c>
      <c r="E15" s="70"/>
      <c r="F15" s="69">
        <v>2</v>
      </c>
      <c r="G15" s="70"/>
      <c r="H15" s="69" t="s">
        <v>412</v>
      </c>
      <c r="I15" s="70"/>
      <c r="J15" s="71" t="s">
        <v>412</v>
      </c>
      <c r="K15" s="72"/>
      <c r="L15" s="18"/>
      <c r="M15" s="73">
        <v>11.9</v>
      </c>
      <c r="N15" s="74"/>
      <c r="O15" s="74"/>
      <c r="P15" s="75"/>
      <c r="Q15" s="11"/>
      <c r="R15" s="11"/>
    </row>
    <row r="16" spans="1:18" x14ac:dyDescent="0.25">
      <c r="A16" s="14" t="s">
        <v>419</v>
      </c>
      <c r="B16" s="20">
        <f>SUM(B9:B15)</f>
        <v>13</v>
      </c>
      <c r="C16" s="20">
        <f>SUM(C11:C15)</f>
        <v>9</v>
      </c>
      <c r="D16" s="79">
        <v>2</v>
      </c>
      <c r="E16" s="79"/>
      <c r="F16" s="79">
        <f>SUM(F9:G15)</f>
        <v>9</v>
      </c>
      <c r="G16" s="79"/>
      <c r="H16" s="79">
        <v>3</v>
      </c>
      <c r="I16" s="79"/>
      <c r="J16" s="80">
        <v>1</v>
      </c>
      <c r="K16" s="81"/>
      <c r="L16" s="13" t="s">
        <v>412</v>
      </c>
      <c r="M16" s="82">
        <f>SUM(M9:P15)</f>
        <v>22.509999999999998</v>
      </c>
      <c r="N16" s="82"/>
      <c r="O16" s="82"/>
      <c r="P16" s="82"/>
      <c r="Q16" s="11"/>
      <c r="R16" s="1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1"/>
      <c r="R17" s="11"/>
    </row>
    <row r="18" spans="1:18" ht="25.5" x14ac:dyDescent="0.25">
      <c r="A18" s="15" t="s">
        <v>420</v>
      </c>
      <c r="B18" s="64" t="s">
        <v>421</v>
      </c>
      <c r="C18" s="64"/>
      <c r="D18" s="14" t="s">
        <v>422</v>
      </c>
      <c r="E18" s="64" t="s">
        <v>423</v>
      </c>
      <c r="F18" s="64"/>
      <c r="G18" s="64" t="s">
        <v>424</v>
      </c>
      <c r="H18" s="64"/>
      <c r="I18" s="64" t="s">
        <v>2</v>
      </c>
      <c r="J18" s="64"/>
      <c r="K18" s="14" t="s">
        <v>425</v>
      </c>
      <c r="L18" s="67" t="s">
        <v>426</v>
      </c>
      <c r="M18" s="67"/>
      <c r="N18" s="15" t="s">
        <v>427</v>
      </c>
      <c r="O18" s="22"/>
      <c r="P18" s="22"/>
      <c r="Q18" s="2"/>
      <c r="R18" s="2"/>
    </row>
    <row r="19" spans="1:18" x14ac:dyDescent="0.25">
      <c r="A19" s="23">
        <v>44567</v>
      </c>
      <c r="B19" s="83" t="s">
        <v>428</v>
      </c>
      <c r="C19" s="83"/>
      <c r="D19" s="16" t="s">
        <v>323</v>
      </c>
      <c r="E19" s="84" t="s">
        <v>429</v>
      </c>
      <c r="F19" s="84"/>
      <c r="G19" s="84" t="s">
        <v>430</v>
      </c>
      <c r="H19" s="84"/>
      <c r="I19" s="84" t="s">
        <v>431</v>
      </c>
      <c r="J19" s="84"/>
      <c r="K19" s="16" t="s">
        <v>432</v>
      </c>
      <c r="L19" s="68">
        <v>28.8</v>
      </c>
      <c r="M19" s="68"/>
      <c r="N19" s="24">
        <v>3</v>
      </c>
      <c r="O19" s="22"/>
      <c r="P19" s="22"/>
      <c r="Q19" s="2"/>
      <c r="R19" s="2"/>
    </row>
    <row r="20" spans="1:18" x14ac:dyDescent="0.25">
      <c r="A20" s="23">
        <v>44592</v>
      </c>
      <c r="B20" s="83" t="s">
        <v>433</v>
      </c>
      <c r="C20" s="83"/>
      <c r="D20" s="16" t="s">
        <v>329</v>
      </c>
      <c r="E20" s="84" t="s">
        <v>429</v>
      </c>
      <c r="F20" s="84"/>
      <c r="G20" s="84" t="s">
        <v>430</v>
      </c>
      <c r="H20" s="84"/>
      <c r="I20" s="84" t="s">
        <v>307</v>
      </c>
      <c r="J20" s="84"/>
      <c r="K20" s="16" t="s">
        <v>434</v>
      </c>
      <c r="L20" s="68">
        <v>2</v>
      </c>
      <c r="M20" s="68"/>
      <c r="N20" s="24">
        <v>2</v>
      </c>
      <c r="O20" s="25"/>
      <c r="P20" s="25"/>
      <c r="Q20" s="2"/>
      <c r="R20" s="2"/>
    </row>
    <row r="21" spans="1:18" x14ac:dyDescent="0.25">
      <c r="A21" s="23">
        <v>44629</v>
      </c>
      <c r="B21" s="83" t="s">
        <v>331</v>
      </c>
      <c r="C21" s="83"/>
      <c r="D21" s="16" t="s">
        <v>332</v>
      </c>
      <c r="E21" s="84" t="s">
        <v>429</v>
      </c>
      <c r="F21" s="84"/>
      <c r="G21" s="84" t="s">
        <v>408</v>
      </c>
      <c r="H21" s="84"/>
      <c r="I21" s="84" t="s">
        <v>431</v>
      </c>
      <c r="J21" s="84"/>
      <c r="K21" s="16" t="s">
        <v>434</v>
      </c>
      <c r="L21" s="68">
        <v>88.2</v>
      </c>
      <c r="M21" s="68"/>
      <c r="N21" s="24" t="s">
        <v>412</v>
      </c>
      <c r="O21" s="2"/>
      <c r="P21" s="2"/>
      <c r="Q21" s="2"/>
      <c r="R21" s="2"/>
    </row>
    <row r="22" spans="1:18" x14ac:dyDescent="0.25">
      <c r="A22" s="23">
        <v>44630</v>
      </c>
      <c r="B22" s="83" t="s">
        <v>342</v>
      </c>
      <c r="C22" s="83"/>
      <c r="D22" s="16" t="s">
        <v>343</v>
      </c>
      <c r="E22" s="84" t="s">
        <v>429</v>
      </c>
      <c r="F22" s="84"/>
      <c r="G22" s="84" t="s">
        <v>430</v>
      </c>
      <c r="H22" s="84"/>
      <c r="I22" s="84" t="s">
        <v>435</v>
      </c>
      <c r="J22" s="84"/>
      <c r="K22" s="16" t="s">
        <v>436</v>
      </c>
      <c r="L22" s="68">
        <v>5</v>
      </c>
      <c r="M22" s="68"/>
      <c r="N22" s="24" t="s">
        <v>412</v>
      </c>
      <c r="O22" s="2"/>
      <c r="P22" s="2"/>
      <c r="Q22" s="2"/>
      <c r="R22" s="2"/>
    </row>
    <row r="23" spans="1:18" x14ac:dyDescent="0.25">
      <c r="A23" s="23">
        <v>44649</v>
      </c>
      <c r="B23" s="83" t="s">
        <v>346</v>
      </c>
      <c r="C23" s="83"/>
      <c r="D23" s="16" t="s">
        <v>347</v>
      </c>
      <c r="E23" s="84" t="s">
        <v>429</v>
      </c>
      <c r="F23" s="84"/>
      <c r="G23" s="84" t="s">
        <v>408</v>
      </c>
      <c r="H23" s="84"/>
      <c r="I23" s="84" t="s">
        <v>87</v>
      </c>
      <c r="J23" s="84"/>
      <c r="K23" s="16" t="s">
        <v>141</v>
      </c>
      <c r="L23" s="68">
        <v>130</v>
      </c>
      <c r="M23" s="68"/>
      <c r="N23" s="24" t="s">
        <v>412</v>
      </c>
      <c r="O23" s="2"/>
      <c r="P23" s="2"/>
      <c r="Q23" s="2"/>
      <c r="R23" s="2"/>
    </row>
    <row r="24" spans="1:18" x14ac:dyDescent="0.25">
      <c r="A24" s="23">
        <v>44651</v>
      </c>
      <c r="B24" s="83" t="s">
        <v>437</v>
      </c>
      <c r="C24" s="83"/>
      <c r="D24" s="16" t="s">
        <v>351</v>
      </c>
      <c r="E24" s="84" t="s">
        <v>429</v>
      </c>
      <c r="F24" s="84"/>
      <c r="G24" s="84" t="s">
        <v>430</v>
      </c>
      <c r="H24" s="84"/>
      <c r="I24" s="84" t="s">
        <v>174</v>
      </c>
      <c r="J24" s="84"/>
      <c r="K24" s="16" t="s">
        <v>438</v>
      </c>
      <c r="L24" s="68">
        <v>25.5</v>
      </c>
      <c r="M24" s="68"/>
      <c r="N24" s="24">
        <v>2.5</v>
      </c>
      <c r="O24" s="2"/>
      <c r="P24" s="2"/>
      <c r="Q24" s="2"/>
      <c r="R24" s="2"/>
    </row>
    <row r="25" spans="1:18" x14ac:dyDescent="0.25">
      <c r="A25" s="23">
        <v>44655</v>
      </c>
      <c r="B25" s="83" t="s">
        <v>353</v>
      </c>
      <c r="C25" s="83"/>
      <c r="D25" s="16" t="s">
        <v>354</v>
      </c>
      <c r="E25" s="84" t="s">
        <v>429</v>
      </c>
      <c r="F25" s="84"/>
      <c r="G25" s="84" t="s">
        <v>408</v>
      </c>
      <c r="H25" s="84"/>
      <c r="I25" s="84" t="s">
        <v>307</v>
      </c>
      <c r="J25" s="84"/>
      <c r="K25" s="16" t="s">
        <v>356</v>
      </c>
      <c r="L25" s="68">
        <v>30</v>
      </c>
      <c r="M25" s="68"/>
      <c r="N25" s="24" t="s">
        <v>412</v>
      </c>
      <c r="O25" s="2"/>
      <c r="P25" s="2"/>
      <c r="Q25" s="2"/>
      <c r="R25" s="2"/>
    </row>
    <row r="26" spans="1:18" x14ac:dyDescent="0.25">
      <c r="A26" s="23">
        <v>44680</v>
      </c>
      <c r="B26" s="83" t="s">
        <v>439</v>
      </c>
      <c r="C26" s="83"/>
      <c r="D26" s="16" t="s">
        <v>359</v>
      </c>
      <c r="E26" s="84" t="s">
        <v>429</v>
      </c>
      <c r="F26" s="84"/>
      <c r="G26" s="84" t="s">
        <v>430</v>
      </c>
      <c r="H26" s="84"/>
      <c r="I26" s="84" t="s">
        <v>87</v>
      </c>
      <c r="J26" s="84"/>
      <c r="K26" s="16" t="s">
        <v>20</v>
      </c>
      <c r="L26" s="68">
        <v>2</v>
      </c>
      <c r="M26" s="68"/>
      <c r="N26" s="24">
        <v>1.7</v>
      </c>
      <c r="O26" s="2"/>
      <c r="P26" s="2"/>
      <c r="Q26" s="2"/>
      <c r="R26" s="2"/>
    </row>
    <row r="27" spans="1:18" x14ac:dyDescent="0.25">
      <c r="A27" s="23">
        <v>44699</v>
      </c>
      <c r="B27" s="83" t="s">
        <v>362</v>
      </c>
      <c r="C27" s="83"/>
      <c r="D27" s="16" t="s">
        <v>363</v>
      </c>
      <c r="E27" s="84" t="s">
        <v>429</v>
      </c>
      <c r="F27" s="84"/>
      <c r="G27" s="84" t="s">
        <v>440</v>
      </c>
      <c r="H27" s="84"/>
      <c r="I27" s="84" t="s">
        <v>365</v>
      </c>
      <c r="J27" s="84"/>
      <c r="K27" s="16" t="s">
        <v>441</v>
      </c>
      <c r="L27" s="68">
        <v>7.97</v>
      </c>
      <c r="M27" s="68"/>
      <c r="N27" s="24" t="s">
        <v>412</v>
      </c>
      <c r="O27" s="2"/>
      <c r="P27" s="2"/>
      <c r="Q27" s="2"/>
      <c r="R27" s="2"/>
    </row>
    <row r="28" spans="1:18" x14ac:dyDescent="0.25">
      <c r="A28" s="23">
        <v>44721</v>
      </c>
      <c r="B28" s="83" t="s">
        <v>442</v>
      </c>
      <c r="C28" s="83"/>
      <c r="D28" s="16" t="s">
        <v>367</v>
      </c>
      <c r="E28" s="84" t="s">
        <v>429</v>
      </c>
      <c r="F28" s="84"/>
      <c r="G28" s="84" t="s">
        <v>430</v>
      </c>
      <c r="H28" s="84"/>
      <c r="I28" s="84" t="s">
        <v>174</v>
      </c>
      <c r="J28" s="84"/>
      <c r="K28" s="16" t="s">
        <v>438</v>
      </c>
      <c r="L28" s="68">
        <v>15.95</v>
      </c>
      <c r="M28" s="68"/>
      <c r="N28" s="24">
        <v>0.81</v>
      </c>
      <c r="O28" s="2"/>
      <c r="P28" s="2"/>
      <c r="Q28" s="2"/>
      <c r="R28" s="2"/>
    </row>
    <row r="29" spans="1:18" x14ac:dyDescent="0.25">
      <c r="A29" s="23">
        <v>44742</v>
      </c>
      <c r="B29" s="83" t="s">
        <v>443</v>
      </c>
      <c r="C29" s="83"/>
      <c r="D29" s="16" t="s">
        <v>370</v>
      </c>
      <c r="E29" s="84" t="s">
        <v>429</v>
      </c>
      <c r="F29" s="84"/>
      <c r="G29" s="84" t="s">
        <v>430</v>
      </c>
      <c r="H29" s="84"/>
      <c r="I29" s="84" t="s">
        <v>372</v>
      </c>
      <c r="J29" s="84"/>
      <c r="K29" s="16" t="s">
        <v>441</v>
      </c>
      <c r="L29" s="68">
        <v>7.1</v>
      </c>
      <c r="M29" s="68"/>
      <c r="N29" s="24">
        <v>0.6</v>
      </c>
      <c r="O29" s="2"/>
      <c r="P29" s="2"/>
      <c r="Q29" s="2"/>
      <c r="R29" s="2"/>
    </row>
    <row r="30" spans="1:18" x14ac:dyDescent="0.25">
      <c r="A30" s="23">
        <v>44771</v>
      </c>
      <c r="B30" s="83" t="s">
        <v>381</v>
      </c>
      <c r="C30" s="83"/>
      <c r="D30" s="16" t="s">
        <v>382</v>
      </c>
      <c r="E30" s="84" t="s">
        <v>429</v>
      </c>
      <c r="F30" s="84"/>
      <c r="G30" s="84" t="s">
        <v>430</v>
      </c>
      <c r="H30" s="84"/>
      <c r="I30" s="84" t="s">
        <v>372</v>
      </c>
      <c r="J30" s="84"/>
      <c r="K30" s="16" t="s">
        <v>445</v>
      </c>
      <c r="L30" s="68">
        <v>35</v>
      </c>
      <c r="M30" s="68"/>
      <c r="N30" s="24">
        <v>10</v>
      </c>
      <c r="O30" s="2"/>
      <c r="P30" s="2"/>
      <c r="Q30" s="2"/>
      <c r="R30" s="2"/>
    </row>
    <row r="31" spans="1:18" x14ac:dyDescent="0.25">
      <c r="A31" s="23">
        <v>44771</v>
      </c>
      <c r="B31" s="83" t="s">
        <v>446</v>
      </c>
      <c r="C31" s="83"/>
      <c r="D31" s="16" t="s">
        <v>378</v>
      </c>
      <c r="E31" s="84" t="s">
        <v>429</v>
      </c>
      <c r="F31" s="84"/>
      <c r="G31" s="84" t="s">
        <v>430</v>
      </c>
      <c r="H31" s="84"/>
      <c r="I31" s="84" t="s">
        <v>87</v>
      </c>
      <c r="J31" s="84"/>
      <c r="K31" s="16" t="s">
        <v>447</v>
      </c>
      <c r="L31" s="68">
        <v>2</v>
      </c>
      <c r="M31" s="68"/>
      <c r="N31" s="24">
        <v>1.9</v>
      </c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124">
    <mergeCell ref="B30:C30"/>
    <mergeCell ref="E30:F30"/>
    <mergeCell ref="G30:H30"/>
    <mergeCell ref="I30:J30"/>
    <mergeCell ref="L30:M30"/>
    <mergeCell ref="B31:C31"/>
    <mergeCell ref="E31:F31"/>
    <mergeCell ref="G31:H31"/>
    <mergeCell ref="I31:J31"/>
    <mergeCell ref="L31:M31"/>
    <mergeCell ref="B29:C29"/>
    <mergeCell ref="E29:F29"/>
    <mergeCell ref="G29:H29"/>
    <mergeCell ref="I29:J29"/>
    <mergeCell ref="L29:M29"/>
    <mergeCell ref="D15:E15"/>
    <mergeCell ref="F15:G15"/>
    <mergeCell ref="H15:I15"/>
    <mergeCell ref="J15:K15"/>
    <mergeCell ref="M15:P15"/>
    <mergeCell ref="B27:C27"/>
    <mergeCell ref="E27:F27"/>
    <mergeCell ref="G27:H27"/>
    <mergeCell ref="I27:J27"/>
    <mergeCell ref="L27:M27"/>
    <mergeCell ref="B28:C28"/>
    <mergeCell ref="E28:F28"/>
    <mergeCell ref="G28:H28"/>
    <mergeCell ref="I28:J28"/>
    <mergeCell ref="L28:M28"/>
    <mergeCell ref="B25:C25"/>
    <mergeCell ref="E25:F25"/>
    <mergeCell ref="G25:H25"/>
    <mergeCell ref="I25:J25"/>
    <mergeCell ref="L25:M25"/>
    <mergeCell ref="B26:C26"/>
    <mergeCell ref="E26:F26"/>
    <mergeCell ref="G26:H26"/>
    <mergeCell ref="I26:J26"/>
    <mergeCell ref="L26:M26"/>
    <mergeCell ref="B23:C23"/>
    <mergeCell ref="E23:F23"/>
    <mergeCell ref="G23:H23"/>
    <mergeCell ref="I23:J23"/>
    <mergeCell ref="L23:M23"/>
    <mergeCell ref="B24:C24"/>
    <mergeCell ref="E24:F24"/>
    <mergeCell ref="G24:H24"/>
    <mergeCell ref="I24:J24"/>
    <mergeCell ref="L24:M24"/>
    <mergeCell ref="B21:C21"/>
    <mergeCell ref="E21:F21"/>
    <mergeCell ref="G21:H21"/>
    <mergeCell ref="I21:J21"/>
    <mergeCell ref="L21:M21"/>
    <mergeCell ref="B22:C22"/>
    <mergeCell ref="E22:F22"/>
    <mergeCell ref="G22:H22"/>
    <mergeCell ref="I22:J22"/>
    <mergeCell ref="L22:M22"/>
    <mergeCell ref="B19:C19"/>
    <mergeCell ref="E19:F19"/>
    <mergeCell ref="G19:H19"/>
    <mergeCell ref="I19:J19"/>
    <mergeCell ref="L19:M19"/>
    <mergeCell ref="B20:C20"/>
    <mergeCell ref="E20:F20"/>
    <mergeCell ref="G20:H20"/>
    <mergeCell ref="I20:J20"/>
    <mergeCell ref="L20:M20"/>
    <mergeCell ref="D16:E16"/>
    <mergeCell ref="F16:G16"/>
    <mergeCell ref="H16:I16"/>
    <mergeCell ref="J16:K16"/>
    <mergeCell ref="M16:P16"/>
    <mergeCell ref="B18:C18"/>
    <mergeCell ref="E18:F18"/>
    <mergeCell ref="G18:H18"/>
    <mergeCell ref="I18:J18"/>
    <mergeCell ref="L18:M18"/>
    <mergeCell ref="D13:E13"/>
    <mergeCell ref="F13:G13"/>
    <mergeCell ref="H13:I13"/>
    <mergeCell ref="J13:K13"/>
    <mergeCell ref="M13:P13"/>
    <mergeCell ref="D14:E14"/>
    <mergeCell ref="F14:G14"/>
    <mergeCell ref="H14:I14"/>
    <mergeCell ref="J14:K14"/>
    <mergeCell ref="M14:P14"/>
    <mergeCell ref="D11:E11"/>
    <mergeCell ref="F11:G11"/>
    <mergeCell ref="H11:I11"/>
    <mergeCell ref="J11:K11"/>
    <mergeCell ref="M11:P11"/>
    <mergeCell ref="D12:E12"/>
    <mergeCell ref="F12:G12"/>
    <mergeCell ref="H12:I12"/>
    <mergeCell ref="J12:K12"/>
    <mergeCell ref="M12:P12"/>
    <mergeCell ref="M9:P9"/>
    <mergeCell ref="D10:E10"/>
    <mergeCell ref="F10:G10"/>
    <mergeCell ref="H10:I10"/>
    <mergeCell ref="J10:K10"/>
    <mergeCell ref="M10:P10"/>
    <mergeCell ref="D8:E8"/>
    <mergeCell ref="F8:G8"/>
    <mergeCell ref="H8:I8"/>
    <mergeCell ref="J8:K8"/>
    <mergeCell ref="D9:E9"/>
    <mergeCell ref="F9:G9"/>
    <mergeCell ref="H9:I9"/>
    <mergeCell ref="J9:K9"/>
    <mergeCell ref="O1:R2"/>
    <mergeCell ref="G2:K2"/>
    <mergeCell ref="G3:K5"/>
    <mergeCell ref="B6:L6"/>
    <mergeCell ref="M6:P6"/>
    <mergeCell ref="A7:A8"/>
    <mergeCell ref="B7:B8"/>
    <mergeCell ref="C7:E7"/>
    <mergeCell ref="F7:L7"/>
    <mergeCell ref="M7:P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611C-91A6-4E31-8C32-E23E7C03004A}">
  <dimension ref="A1:R44"/>
  <sheetViews>
    <sheetView workbookViewId="0">
      <selection activeCell="E28" sqref="E28"/>
    </sheetView>
  </sheetViews>
  <sheetFormatPr defaultRowHeight="15" x14ac:dyDescent="0.25"/>
  <cols>
    <col min="1" max="1" width="26.140625" style="2" bestFit="1" customWidth="1"/>
    <col min="2" max="2" width="13.140625" style="2" customWidth="1"/>
    <col min="3" max="3" width="22.5703125" style="2" bestFit="1" customWidth="1"/>
    <col min="4" max="4" width="23.140625" style="2" bestFit="1" customWidth="1"/>
    <col min="5" max="6" width="28.42578125" style="2" bestFit="1" customWidth="1"/>
    <col min="7" max="16384" width="9.140625" style="2"/>
  </cols>
  <sheetData>
    <row r="1" spans="1:18" x14ac:dyDescent="0.25">
      <c r="F1" s="12"/>
      <c r="G1" s="12"/>
      <c r="H1" s="12"/>
      <c r="I1" s="12"/>
      <c r="J1" s="12"/>
      <c r="K1" s="12"/>
      <c r="L1" s="12"/>
      <c r="M1" s="12"/>
      <c r="N1" s="12"/>
      <c r="O1" s="85"/>
      <c r="P1" s="85"/>
      <c r="Q1" s="85"/>
      <c r="R1" s="85"/>
    </row>
    <row r="2" spans="1:18" ht="21" x14ac:dyDescent="0.35">
      <c r="E2" s="41" t="s">
        <v>483</v>
      </c>
      <c r="F2" s="42"/>
      <c r="H2" s="43"/>
      <c r="I2" s="43"/>
      <c r="J2" s="43"/>
      <c r="K2" s="43"/>
      <c r="L2" s="12"/>
      <c r="M2" s="12"/>
      <c r="N2" s="12"/>
      <c r="O2" s="85"/>
      <c r="P2" s="85"/>
      <c r="Q2" s="85"/>
      <c r="R2" s="85"/>
    </row>
    <row r="3" spans="1:18" ht="34.5" customHeight="1" x14ac:dyDescent="0.25">
      <c r="F3" s="12"/>
      <c r="G3" s="86"/>
      <c r="H3" s="86"/>
      <c r="I3" s="86"/>
      <c r="J3" s="86"/>
      <c r="K3" s="86"/>
      <c r="L3" s="12"/>
      <c r="M3" s="12"/>
      <c r="N3" s="12"/>
      <c r="O3" s="12"/>
      <c r="P3" s="12"/>
      <c r="Q3" s="12"/>
      <c r="R3" s="12"/>
    </row>
    <row r="4" spans="1:18" ht="34.5" customHeight="1" x14ac:dyDescent="0.25">
      <c r="A4" s="12"/>
      <c r="B4" s="12"/>
      <c r="C4" s="12"/>
      <c r="D4" s="12"/>
      <c r="E4" s="12"/>
      <c r="F4" s="12"/>
      <c r="G4" s="86"/>
      <c r="H4" s="86"/>
      <c r="I4" s="86"/>
      <c r="J4" s="86"/>
      <c r="K4" s="86"/>
      <c r="L4" s="12"/>
      <c r="M4" s="12"/>
      <c r="N4" s="12"/>
      <c r="O4" s="12"/>
      <c r="P4" s="12"/>
      <c r="Q4" s="12"/>
      <c r="R4" s="12"/>
    </row>
    <row r="6" spans="1:18" x14ac:dyDescent="0.25">
      <c r="A6" s="44"/>
      <c r="B6" s="87" t="s">
        <v>449</v>
      </c>
      <c r="C6" s="87"/>
      <c r="D6" s="87"/>
      <c r="E6" s="87"/>
      <c r="F6" s="87"/>
      <c r="G6" s="87"/>
      <c r="H6" s="87"/>
      <c r="I6" s="87"/>
      <c r="J6" s="87"/>
      <c r="K6" s="87" t="s">
        <v>450</v>
      </c>
      <c r="L6" s="87"/>
    </row>
    <row r="7" spans="1:18" x14ac:dyDescent="0.25">
      <c r="A7" s="88" t="s">
        <v>400</v>
      </c>
      <c r="B7" s="88" t="s">
        <v>401</v>
      </c>
      <c r="C7" s="88" t="s">
        <v>403</v>
      </c>
      <c r="D7" s="88"/>
      <c r="E7" s="88"/>
      <c r="F7" s="88"/>
      <c r="G7" s="88"/>
      <c r="H7" s="88"/>
      <c r="I7" s="88"/>
      <c r="J7" s="88"/>
      <c r="K7" s="89" t="s">
        <v>451</v>
      </c>
      <c r="L7" s="89"/>
    </row>
    <row r="8" spans="1:18" x14ac:dyDescent="0.25">
      <c r="A8" s="88"/>
      <c r="B8" s="88"/>
      <c r="C8" s="45" t="s">
        <v>452</v>
      </c>
      <c r="D8" s="89" t="s">
        <v>453</v>
      </c>
      <c r="E8" s="89"/>
      <c r="F8" s="45" t="s">
        <v>454</v>
      </c>
      <c r="G8" s="88" t="s">
        <v>455</v>
      </c>
      <c r="H8" s="88"/>
      <c r="I8" s="88"/>
      <c r="J8" s="88"/>
      <c r="K8" s="89"/>
      <c r="L8" s="89"/>
    </row>
    <row r="9" spans="1:18" x14ac:dyDescent="0.25">
      <c r="A9" s="46" t="s">
        <v>411</v>
      </c>
      <c r="B9" s="47">
        <v>10</v>
      </c>
      <c r="C9" s="47">
        <v>1</v>
      </c>
      <c r="D9" s="90" t="s">
        <v>412</v>
      </c>
      <c r="E9" s="90"/>
      <c r="F9" s="47">
        <v>1</v>
      </c>
      <c r="G9" s="90">
        <v>8</v>
      </c>
      <c r="H9" s="90"/>
      <c r="I9" s="90"/>
      <c r="J9" s="90"/>
      <c r="K9" s="90">
        <v>227750</v>
      </c>
      <c r="L9" s="90"/>
    </row>
    <row r="10" spans="1:18" x14ac:dyDescent="0.25">
      <c r="A10" s="46" t="s">
        <v>413</v>
      </c>
      <c r="B10" s="47">
        <v>12</v>
      </c>
      <c r="C10" s="47">
        <v>3</v>
      </c>
      <c r="D10" s="90">
        <v>1</v>
      </c>
      <c r="E10" s="90"/>
      <c r="F10" s="48">
        <v>4</v>
      </c>
      <c r="G10" s="90">
        <v>4</v>
      </c>
      <c r="H10" s="90"/>
      <c r="I10" s="90"/>
      <c r="J10" s="90"/>
      <c r="K10" s="91">
        <v>10219139.16</v>
      </c>
      <c r="L10" s="92"/>
    </row>
    <row r="11" spans="1:18" x14ac:dyDescent="0.25">
      <c r="A11" s="46" t="s">
        <v>414</v>
      </c>
      <c r="B11" s="47">
        <v>10</v>
      </c>
      <c r="C11" s="47">
        <v>5</v>
      </c>
      <c r="D11" s="90" t="s">
        <v>412</v>
      </c>
      <c r="E11" s="90"/>
      <c r="F11" s="48">
        <v>3</v>
      </c>
      <c r="G11" s="90">
        <v>2</v>
      </c>
      <c r="H11" s="90"/>
      <c r="I11" s="90"/>
      <c r="J11" s="90"/>
      <c r="K11" s="91">
        <v>4488905.84</v>
      </c>
      <c r="L11" s="92"/>
    </row>
    <row r="12" spans="1:18" x14ac:dyDescent="0.25">
      <c r="A12" s="46" t="s">
        <v>415</v>
      </c>
      <c r="B12" s="47">
        <v>7</v>
      </c>
      <c r="C12" s="47">
        <v>1</v>
      </c>
      <c r="D12" s="90" t="s">
        <v>412</v>
      </c>
      <c r="E12" s="90"/>
      <c r="F12" s="48">
        <v>2</v>
      </c>
      <c r="G12" s="90">
        <v>4</v>
      </c>
      <c r="H12" s="90"/>
      <c r="I12" s="90"/>
      <c r="J12" s="90"/>
      <c r="K12" s="91">
        <v>122637.02</v>
      </c>
      <c r="L12" s="92"/>
    </row>
    <row r="13" spans="1:18" x14ac:dyDescent="0.25">
      <c r="A13" s="46" t="s">
        <v>416</v>
      </c>
      <c r="B13" s="47">
        <v>6</v>
      </c>
      <c r="C13" s="47" t="s">
        <v>412</v>
      </c>
      <c r="D13" s="90" t="s">
        <v>412</v>
      </c>
      <c r="E13" s="90"/>
      <c r="F13" s="48">
        <v>5</v>
      </c>
      <c r="G13" s="90">
        <v>1</v>
      </c>
      <c r="H13" s="90"/>
      <c r="I13" s="90"/>
      <c r="J13" s="90"/>
      <c r="K13" s="91">
        <v>31774.32</v>
      </c>
      <c r="L13" s="92"/>
    </row>
    <row r="14" spans="1:18" x14ac:dyDescent="0.25">
      <c r="A14" s="46" t="s">
        <v>418</v>
      </c>
      <c r="B14" s="47">
        <v>7</v>
      </c>
      <c r="C14" s="47">
        <v>2</v>
      </c>
      <c r="D14" s="91" t="s">
        <v>412</v>
      </c>
      <c r="E14" s="92"/>
      <c r="F14" s="48">
        <v>1</v>
      </c>
      <c r="G14" s="91">
        <v>4</v>
      </c>
      <c r="H14" s="93"/>
      <c r="I14" s="93"/>
      <c r="J14" s="92"/>
      <c r="K14" s="91">
        <v>1617164.06</v>
      </c>
      <c r="L14" s="92"/>
    </row>
    <row r="15" spans="1:18" x14ac:dyDescent="0.25">
      <c r="A15" s="46" t="s">
        <v>444</v>
      </c>
      <c r="B15" s="47">
        <v>4</v>
      </c>
      <c r="C15" s="47">
        <v>2</v>
      </c>
      <c r="D15" s="91" t="s">
        <v>412</v>
      </c>
      <c r="E15" s="92"/>
      <c r="F15" s="48" t="s">
        <v>412</v>
      </c>
      <c r="G15" s="91" t="s">
        <v>412</v>
      </c>
      <c r="H15" s="93"/>
      <c r="I15" s="93"/>
      <c r="J15" s="92"/>
      <c r="K15" s="91">
        <v>255147</v>
      </c>
      <c r="L15" s="92"/>
    </row>
    <row r="16" spans="1:18" x14ac:dyDescent="0.25">
      <c r="A16" s="49" t="s">
        <v>419</v>
      </c>
      <c r="B16" s="50">
        <f>SUM(B9:B15)</f>
        <v>56</v>
      </c>
      <c r="C16" s="50">
        <f>SUM(C9:C15)</f>
        <v>14</v>
      </c>
      <c r="D16" s="94">
        <f>SUM(D9:D13)</f>
        <v>1</v>
      </c>
      <c r="E16" s="95"/>
      <c r="F16" s="50">
        <f>SUM(F9:F15)</f>
        <v>16</v>
      </c>
      <c r="G16" s="94">
        <f>SUM(G9:J15)</f>
        <v>23</v>
      </c>
      <c r="H16" s="96"/>
      <c r="I16" s="96"/>
      <c r="J16" s="95"/>
      <c r="K16" s="94">
        <f>SUM(K9:L15)</f>
        <v>16962517.399999999</v>
      </c>
      <c r="L16" s="95"/>
    </row>
    <row r="17" spans="1:13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3" x14ac:dyDescent="0.25">
      <c r="A18" s="5" t="s">
        <v>456</v>
      </c>
    </row>
    <row r="19" spans="1:13" x14ac:dyDescent="0.25">
      <c r="A19" s="53" t="s">
        <v>457</v>
      </c>
      <c r="B19" s="53" t="s">
        <v>458</v>
      </c>
      <c r="C19" s="54" t="s">
        <v>459</v>
      </c>
      <c r="D19" s="55" t="s">
        <v>460</v>
      </c>
      <c r="E19" s="56" t="s">
        <v>461</v>
      </c>
    </row>
    <row r="20" spans="1:13" x14ac:dyDescent="0.25">
      <c r="A20" s="26" t="s">
        <v>10</v>
      </c>
      <c r="B20" s="26">
        <v>44573</v>
      </c>
      <c r="C20" s="27">
        <v>14000000</v>
      </c>
      <c r="D20" s="28">
        <v>224000</v>
      </c>
      <c r="E20" s="29" t="s">
        <v>462</v>
      </c>
    </row>
    <row r="21" spans="1:13" x14ac:dyDescent="0.25">
      <c r="A21" s="31" t="s">
        <v>463</v>
      </c>
      <c r="B21" s="26">
        <v>44586</v>
      </c>
      <c r="C21" s="27" t="s">
        <v>464</v>
      </c>
      <c r="D21" s="28">
        <v>3750</v>
      </c>
      <c r="E21" s="29" t="s">
        <v>465</v>
      </c>
    </row>
    <row r="22" spans="1:13" x14ac:dyDescent="0.25">
      <c r="A22" s="26" t="s">
        <v>466</v>
      </c>
      <c r="B22" s="26">
        <v>44600</v>
      </c>
      <c r="C22" s="27" t="s">
        <v>467</v>
      </c>
      <c r="D22" s="28">
        <v>100000</v>
      </c>
      <c r="E22" s="29" t="s">
        <v>462</v>
      </c>
    </row>
    <row r="23" spans="1:13" x14ac:dyDescent="0.25">
      <c r="A23" s="26" t="s">
        <v>468</v>
      </c>
      <c r="B23" s="26">
        <v>44602</v>
      </c>
      <c r="C23" s="27">
        <v>19999985</v>
      </c>
      <c r="D23" s="30">
        <v>4199996.93</v>
      </c>
      <c r="E23" s="29" t="s">
        <v>462</v>
      </c>
    </row>
    <row r="24" spans="1:13" x14ac:dyDescent="0.25">
      <c r="A24" s="26" t="s">
        <v>469</v>
      </c>
      <c r="B24" s="26">
        <v>44602</v>
      </c>
      <c r="C24" s="27">
        <v>2857142</v>
      </c>
      <c r="D24" s="28" t="s">
        <v>470</v>
      </c>
      <c r="E24" s="29" t="s">
        <v>471</v>
      </c>
    </row>
    <row r="25" spans="1:13" x14ac:dyDescent="0.25">
      <c r="A25" s="26" t="s">
        <v>44</v>
      </c>
      <c r="B25" s="26">
        <v>44606</v>
      </c>
      <c r="C25" s="27">
        <v>206000000</v>
      </c>
      <c r="D25" s="30">
        <v>2000000</v>
      </c>
      <c r="E25" s="29" t="s">
        <v>462</v>
      </c>
    </row>
    <row r="26" spans="1:13" ht="15" customHeight="1" x14ac:dyDescent="0.25">
      <c r="A26" s="31" t="s">
        <v>468</v>
      </c>
      <c r="B26" s="26">
        <v>44617</v>
      </c>
      <c r="C26" s="27">
        <v>3634825</v>
      </c>
      <c r="D26" s="30">
        <v>745139.13</v>
      </c>
      <c r="E26" s="29" t="s">
        <v>453</v>
      </c>
      <c r="M26" s="57"/>
    </row>
    <row r="27" spans="1:13" x14ac:dyDescent="0.25">
      <c r="A27" s="32" t="s">
        <v>10</v>
      </c>
      <c r="B27" s="32">
        <v>44629</v>
      </c>
      <c r="C27" s="33">
        <v>18343317</v>
      </c>
      <c r="D27" s="34">
        <v>256500</v>
      </c>
      <c r="E27" s="35" t="s">
        <v>462</v>
      </c>
      <c r="M27" s="58"/>
    </row>
    <row r="28" spans="1:13" x14ac:dyDescent="0.25">
      <c r="A28" s="32" t="s">
        <v>472</v>
      </c>
      <c r="B28" s="32">
        <v>44638</v>
      </c>
      <c r="C28" s="33">
        <v>20000000</v>
      </c>
      <c r="D28" s="34">
        <v>100000</v>
      </c>
      <c r="E28" s="35" t="s">
        <v>462</v>
      </c>
      <c r="M28" s="58"/>
    </row>
    <row r="29" spans="1:13" x14ac:dyDescent="0.25">
      <c r="A29" s="32" t="s">
        <v>473</v>
      </c>
      <c r="B29" s="32">
        <v>44648</v>
      </c>
      <c r="C29" s="33">
        <v>675000</v>
      </c>
      <c r="D29" s="34">
        <v>540000</v>
      </c>
      <c r="E29" s="35" t="s">
        <v>462</v>
      </c>
      <c r="M29" s="58"/>
    </row>
    <row r="30" spans="1:13" x14ac:dyDescent="0.25">
      <c r="A30" s="32" t="s">
        <v>474</v>
      </c>
      <c r="B30" s="32">
        <v>44651</v>
      </c>
      <c r="C30" s="33">
        <v>268746</v>
      </c>
      <c r="D30" s="36">
        <v>24187.14</v>
      </c>
      <c r="E30" s="35" t="s">
        <v>465</v>
      </c>
      <c r="M30" s="58"/>
    </row>
    <row r="31" spans="1:13" x14ac:dyDescent="0.25">
      <c r="A31" s="32" t="s">
        <v>477</v>
      </c>
      <c r="B31" s="32">
        <v>44651</v>
      </c>
      <c r="C31" s="33">
        <v>56816128</v>
      </c>
      <c r="D31" s="36">
        <v>3408967.6800000002</v>
      </c>
      <c r="E31" s="35" t="s">
        <v>462</v>
      </c>
    </row>
    <row r="32" spans="1:13" x14ac:dyDescent="0.25">
      <c r="A32" s="32" t="s">
        <v>475</v>
      </c>
      <c r="B32" s="32">
        <v>44652</v>
      </c>
      <c r="C32" s="33">
        <v>750000</v>
      </c>
      <c r="D32" s="36">
        <v>150000</v>
      </c>
      <c r="E32" s="35" t="s">
        <v>476</v>
      </c>
      <c r="M32" s="59"/>
    </row>
    <row r="33" spans="1:5" x14ac:dyDescent="0.25">
      <c r="A33" s="32" t="s">
        <v>346</v>
      </c>
      <c r="B33" s="32">
        <v>44655</v>
      </c>
      <c r="C33" s="33">
        <v>2666</v>
      </c>
      <c r="D33" s="34">
        <v>9251.02</v>
      </c>
      <c r="E33" s="35" t="s">
        <v>465</v>
      </c>
    </row>
    <row r="34" spans="1:5" x14ac:dyDescent="0.25">
      <c r="A34" s="32" t="s">
        <v>134</v>
      </c>
      <c r="B34" s="32">
        <v>44676</v>
      </c>
      <c r="C34" s="33">
        <v>435905</v>
      </c>
      <c r="D34" s="34">
        <v>65386</v>
      </c>
      <c r="E34" s="35" t="s">
        <v>476</v>
      </c>
    </row>
    <row r="35" spans="1:5" x14ac:dyDescent="0.25">
      <c r="A35" s="32" t="s">
        <v>478</v>
      </c>
      <c r="B35" s="32">
        <v>44680</v>
      </c>
      <c r="C35" s="33">
        <v>3496799</v>
      </c>
      <c r="D35" s="36">
        <v>48000</v>
      </c>
      <c r="E35" s="35" t="s">
        <v>462</v>
      </c>
    </row>
    <row r="36" spans="1:5" x14ac:dyDescent="0.25">
      <c r="A36" s="37" t="s">
        <v>150</v>
      </c>
      <c r="B36" s="32">
        <v>44720</v>
      </c>
      <c r="C36" s="33">
        <f>10800000+3200000+1550000</f>
        <v>15550000</v>
      </c>
      <c r="D36" s="38">
        <f>540000+160000+77500</f>
        <v>777500</v>
      </c>
      <c r="E36" s="35" t="s">
        <v>462</v>
      </c>
    </row>
    <row r="37" spans="1:5" x14ac:dyDescent="0.25">
      <c r="A37" s="37" t="s">
        <v>165</v>
      </c>
      <c r="B37" s="32">
        <v>44722</v>
      </c>
      <c r="C37" s="33">
        <f>3*9600000</f>
        <v>28800000</v>
      </c>
      <c r="D37" s="38">
        <f>C37*0.004</f>
        <v>115200</v>
      </c>
      <c r="E37" s="35" t="s">
        <v>479</v>
      </c>
    </row>
    <row r="38" spans="1:5" x14ac:dyDescent="0.25">
      <c r="A38" s="32" t="s">
        <v>143</v>
      </c>
      <c r="B38" s="32">
        <v>44725</v>
      </c>
      <c r="C38" s="33">
        <v>1000000</v>
      </c>
      <c r="D38" s="38">
        <v>40000</v>
      </c>
      <c r="E38" s="35" t="s">
        <v>471</v>
      </c>
    </row>
    <row r="39" spans="1:5" x14ac:dyDescent="0.25">
      <c r="A39" s="32" t="s">
        <v>147</v>
      </c>
      <c r="B39" s="32">
        <v>44729</v>
      </c>
      <c r="C39" s="33">
        <v>14043532</v>
      </c>
      <c r="D39" s="38">
        <f>C39*0.002</f>
        <v>28087.064000000002</v>
      </c>
      <c r="E39" s="35" t="s">
        <v>476</v>
      </c>
    </row>
    <row r="40" spans="1:5" x14ac:dyDescent="0.25">
      <c r="A40" s="32" t="s">
        <v>239</v>
      </c>
      <c r="B40" s="32">
        <v>44734</v>
      </c>
      <c r="C40" s="33">
        <v>2642856</v>
      </c>
      <c r="D40" s="39">
        <v>400000</v>
      </c>
      <c r="E40" s="35" t="s">
        <v>471</v>
      </c>
    </row>
    <row r="41" spans="1:5" x14ac:dyDescent="0.25">
      <c r="A41" s="32" t="s">
        <v>480</v>
      </c>
      <c r="B41" s="32">
        <v>44734</v>
      </c>
      <c r="C41" s="33">
        <v>1063717</v>
      </c>
      <c r="D41" s="39">
        <v>56377</v>
      </c>
      <c r="E41" s="35" t="s">
        <v>471</v>
      </c>
    </row>
    <row r="42" spans="1:5" x14ac:dyDescent="0.25">
      <c r="A42" s="32" t="s">
        <v>481</v>
      </c>
      <c r="B42" s="32">
        <v>44740</v>
      </c>
      <c r="C42" s="33">
        <v>1000000000</v>
      </c>
      <c r="D42" s="39">
        <f>C42*0.0002</f>
        <v>200000</v>
      </c>
      <c r="E42" s="35" t="s">
        <v>462</v>
      </c>
    </row>
    <row r="43" spans="1:5" x14ac:dyDescent="0.25">
      <c r="A43" s="32" t="s">
        <v>171</v>
      </c>
      <c r="B43" s="32">
        <v>44746</v>
      </c>
      <c r="C43" s="33">
        <v>275737</v>
      </c>
      <c r="D43" s="40">
        <v>55147</v>
      </c>
      <c r="E43" s="35" t="s">
        <v>462</v>
      </c>
    </row>
    <row r="44" spans="1:5" x14ac:dyDescent="0.25">
      <c r="A44" s="37" t="s">
        <v>482</v>
      </c>
      <c r="B44" s="32">
        <v>44746</v>
      </c>
      <c r="C44" s="33">
        <f>1000000000+510000000</f>
        <v>1510000000</v>
      </c>
      <c r="D44" s="40">
        <v>200000</v>
      </c>
      <c r="E44" s="35" t="s">
        <v>462</v>
      </c>
    </row>
  </sheetData>
  <mergeCells count="34">
    <mergeCell ref="D16:E16"/>
    <mergeCell ref="G16:J16"/>
    <mergeCell ref="K16:L16"/>
    <mergeCell ref="D15:E15"/>
    <mergeCell ref="G15:J15"/>
    <mergeCell ref="K15:L15"/>
    <mergeCell ref="D13:E13"/>
    <mergeCell ref="G13:J13"/>
    <mergeCell ref="K13:L13"/>
    <mergeCell ref="D14:E14"/>
    <mergeCell ref="G14:J14"/>
    <mergeCell ref="K14:L14"/>
    <mergeCell ref="D11:E11"/>
    <mergeCell ref="G11:J11"/>
    <mergeCell ref="K11:L11"/>
    <mergeCell ref="D12:E12"/>
    <mergeCell ref="G12:J12"/>
    <mergeCell ref="K12:L12"/>
    <mergeCell ref="D9:E9"/>
    <mergeCell ref="G9:J9"/>
    <mergeCell ref="K9:L9"/>
    <mergeCell ref="D10:E10"/>
    <mergeCell ref="G10:J10"/>
    <mergeCell ref="K10:L10"/>
    <mergeCell ref="O1:R2"/>
    <mergeCell ref="G3:K4"/>
    <mergeCell ref="B6:J6"/>
    <mergeCell ref="K6:L6"/>
    <mergeCell ref="A7:A8"/>
    <mergeCell ref="B7:B8"/>
    <mergeCell ref="C7:J7"/>
    <mergeCell ref="K7:L8"/>
    <mergeCell ref="D8:E8"/>
    <mergeCell ref="G8:J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F0455B1A94B40A564640FA39F7930" ma:contentTypeVersion="16" ma:contentTypeDescription="Create a new document." ma:contentTypeScope="" ma:versionID="be1308fa994c218738260a4bec3eaafa">
  <xsd:schema xmlns:xsd="http://www.w3.org/2001/XMLSchema" xmlns:xs="http://www.w3.org/2001/XMLSchema" xmlns:p="http://schemas.microsoft.com/office/2006/metadata/properties" xmlns:ns2="fe1a3557-9b0e-4f6b-ba0c-7645aa07fd2b" xmlns:ns3="3e20cb89-bdaa-4253-8b19-5c8ddbb771ed" targetNamespace="http://schemas.microsoft.com/office/2006/metadata/properties" ma:root="true" ma:fieldsID="924376d8d1258f213c3d235ae9b8c082" ns2:_="" ns3:_="">
    <xsd:import namespace="fe1a3557-9b0e-4f6b-ba0c-7645aa07fd2b"/>
    <xsd:import namespace="3e20cb89-bdaa-4253-8b19-5c8ddbb7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3557-9b0e-4f6b-ba0c-7645aa07f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c0ae18-fba6-44a5-a955-6e50b82f9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0cb89-bdaa-4253-8b19-5c8ddbb7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000f5a-ff4f-4952-9b20-4334748314f3}" ma:internalName="TaxCatchAll" ma:showField="CatchAllData" ma:web="3e20cb89-bdaa-4253-8b19-5c8ddbb7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1a3557-9b0e-4f6b-ba0c-7645aa07fd2b">
      <Terms xmlns="http://schemas.microsoft.com/office/infopath/2007/PartnerControls"/>
    </lcf76f155ced4ddcb4097134ff3c332f>
    <TaxCatchAll xmlns="3e20cb89-bdaa-4253-8b19-5c8ddbb771ed" xsi:nil="true"/>
  </documentManagement>
</p:properties>
</file>

<file path=customXml/itemProps1.xml><?xml version="1.0" encoding="utf-8"?>
<ds:datastoreItem xmlns:ds="http://schemas.openxmlformats.org/officeDocument/2006/customXml" ds:itemID="{F97AC6BF-0FD8-4B6B-9577-BD8A988A4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a3557-9b0e-4f6b-ba0c-7645aa07fd2b"/>
    <ds:schemaRef ds:uri="3e20cb89-bdaa-4253-8b19-5c8ddbb77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657A4-5FC2-4189-94C6-0E3DB3460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C672A-6E96-40AA-B970-BB453E92B555}">
  <ds:schemaRefs>
    <ds:schemaRef ds:uri="http://schemas.microsoft.com/office/2006/metadata/properties"/>
    <ds:schemaRef ds:uri="http://schemas.microsoft.com/office/infopath/2007/PartnerControls"/>
    <ds:schemaRef ds:uri="fe1a3557-9b0e-4f6b-ba0c-7645aa07fd2b"/>
    <ds:schemaRef ds:uri="3e20cb89-bdaa-4253-8b19-5c8ddbb771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Trading Data</vt:lpstr>
      <vt:lpstr>New Admissons</vt:lpstr>
      <vt:lpstr>Further Issues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Phillips</dc:creator>
  <cp:keywords/>
  <dc:description/>
  <cp:lastModifiedBy>Tom Crinks</cp:lastModifiedBy>
  <cp:revision/>
  <dcterms:created xsi:type="dcterms:W3CDTF">2021-10-20T08:27:05Z</dcterms:created>
  <dcterms:modified xsi:type="dcterms:W3CDTF">2022-10-31T14:30:26Z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0x0101003C5F0455B1A94B40A564640FA39F7930</vt:lpwstr>
  </property>
  <property fmtid="{D5CDD505-2E9C-101B-9397-08002B2CF9AE}" pid="3" name="MediaServiceImageTags">
    <vt:lpwstr/>
  </property>
</Properties>
</file>